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saki\Documents\R5全国日住協議会\日住委託事務費計算シート\"/>
    </mc:Choice>
  </mc:AlternateContent>
  <xr:revisionPtr revIDLastSave="0" documentId="13_ncr:1_{E4A97BF9-42D8-4FCB-9A14-4A1D3F8196D4}" xr6:coauthVersionLast="47" xr6:coauthVersionMax="47" xr10:uidLastSave="{00000000-0000-0000-0000-000000000000}"/>
  <bookViews>
    <workbookView xWindow="-98" yWindow="-98" windowWidth="21795" windowHeight="13996" activeTab="4" xr2:uid="{BC4246C7-081A-4A8C-A713-D7EB2F801F42}"/>
  </bookViews>
  <sheets>
    <sheet name="一般事務費単価" sheetId="1" r:id="rId1"/>
    <sheet name="支援体制加算" sheetId="3" r:id="rId2"/>
    <sheet name="宿直体制加算" sheetId="2" r:id="rId3"/>
    <sheet name="地域区分" sheetId="5" r:id="rId4"/>
    <sheet name="計算シート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5" i="4" s="1"/>
  <c r="B13" i="4"/>
  <c r="B12" i="4"/>
  <c r="E23" i="5"/>
  <c r="E26" i="5"/>
  <c r="E27" i="5"/>
  <c r="E28" i="5"/>
  <c r="E29" i="5"/>
  <c r="E30" i="5"/>
  <c r="E31" i="5"/>
  <c r="E35" i="5"/>
  <c r="E36" i="5"/>
  <c r="E37" i="5"/>
  <c r="E38" i="5"/>
  <c r="E39" i="5"/>
  <c r="E40" i="5"/>
  <c r="E42" i="5"/>
  <c r="E43" i="5"/>
  <c r="E44" i="5"/>
  <c r="E45" i="5"/>
  <c r="E46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9" i="5"/>
  <c r="E70" i="5"/>
  <c r="E71" i="5"/>
  <c r="E72" i="5"/>
  <c r="E73" i="5"/>
  <c r="E74" i="5"/>
  <c r="E75" i="5"/>
  <c r="E76" i="5"/>
  <c r="E77" i="5"/>
  <c r="E78" i="5"/>
  <c r="E80" i="5"/>
  <c r="E81" i="5"/>
  <c r="E82" i="5"/>
  <c r="E83" i="5"/>
  <c r="E84" i="5"/>
  <c r="E89" i="5"/>
  <c r="E90" i="5"/>
  <c r="E91" i="5"/>
  <c r="E92" i="5"/>
  <c r="E93" i="5"/>
  <c r="E95" i="5"/>
  <c r="E96" i="5"/>
  <c r="E97" i="5"/>
  <c r="E98" i="5"/>
  <c r="E100" i="5"/>
  <c r="E101" i="5"/>
  <c r="E102" i="5"/>
  <c r="E103" i="5"/>
  <c r="E105" i="5"/>
  <c r="E106" i="5"/>
  <c r="E107" i="5"/>
  <c r="E108" i="5"/>
  <c r="E109" i="5"/>
  <c r="E110" i="5"/>
  <c r="E111" i="5"/>
  <c r="E11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5" i="5"/>
  <c r="E6" i="5"/>
  <c r="E7" i="5"/>
  <c r="E4" i="5"/>
  <c r="B16" i="4" l="1"/>
  <c r="B17" i="4" s="1"/>
  <c r="B18" i="4" s="1"/>
  <c r="B19" i="4" s="1"/>
</calcChain>
</file>

<file path=xl/sharedStrings.xml><?xml version="1.0" encoding="utf-8"?>
<sst xmlns="http://schemas.openxmlformats.org/spreadsheetml/2006/main" count="324" uniqueCount="199">
  <si>
    <t>入所定員</t>
    <rPh sb="0" eb="4">
      <t>ニュウショテイイン</t>
    </rPh>
    <phoneticPr fontId="1"/>
  </si>
  <si>
    <t>20/100</t>
    <phoneticPr fontId="1"/>
  </si>
  <si>
    <t>16/100</t>
    <phoneticPr fontId="1"/>
  </si>
  <si>
    <t>15/100</t>
    <phoneticPr fontId="1"/>
  </si>
  <si>
    <t>12/100</t>
    <phoneticPr fontId="1"/>
  </si>
  <si>
    <t>10/100</t>
    <phoneticPr fontId="1"/>
  </si>
  <si>
    <t>6/100</t>
    <phoneticPr fontId="1"/>
  </si>
  <si>
    <t>3/100</t>
    <phoneticPr fontId="1"/>
  </si>
  <si>
    <t>左記以外の地域</t>
    <rPh sb="0" eb="2">
      <t>サキ</t>
    </rPh>
    <rPh sb="2" eb="4">
      <t>イガイ</t>
    </rPh>
    <rPh sb="5" eb="7">
      <t>チイキ</t>
    </rPh>
    <phoneticPr fontId="1"/>
  </si>
  <si>
    <t>15人以下</t>
    <rPh sb="2" eb="3">
      <t>ニン</t>
    </rPh>
    <rPh sb="3" eb="5">
      <t>イカ</t>
    </rPh>
    <phoneticPr fontId="1"/>
  </si>
  <si>
    <t>16-20</t>
    <phoneticPr fontId="1"/>
  </si>
  <si>
    <t>21-30</t>
    <phoneticPr fontId="1"/>
  </si>
  <si>
    <t>31-40</t>
    <phoneticPr fontId="1"/>
  </si>
  <si>
    <t>41-50</t>
    <phoneticPr fontId="1"/>
  </si>
  <si>
    <t>51-60</t>
    <phoneticPr fontId="1"/>
  </si>
  <si>
    <t>61-70</t>
    <phoneticPr fontId="1"/>
  </si>
  <si>
    <t>71-80</t>
    <phoneticPr fontId="1"/>
  </si>
  <si>
    <t>81人以上</t>
    <rPh sb="2" eb="3">
      <t>ニン</t>
    </rPh>
    <rPh sb="3" eb="5">
      <t>イジョウ</t>
    </rPh>
    <phoneticPr fontId="1"/>
  </si>
  <si>
    <t>入所定員</t>
    <rPh sb="0" eb="2">
      <t>ニュウショ</t>
    </rPh>
    <rPh sb="2" eb="4">
      <t>テイイン</t>
    </rPh>
    <phoneticPr fontId="1"/>
  </si>
  <si>
    <t>10人以下</t>
    <rPh sb="2" eb="3">
      <t>ニン</t>
    </rPh>
    <rPh sb="3" eb="5">
      <t>イカ</t>
    </rPh>
    <phoneticPr fontId="1"/>
  </si>
  <si>
    <t>11-15</t>
    <phoneticPr fontId="1"/>
  </si>
  <si>
    <t>21-25</t>
    <phoneticPr fontId="1"/>
  </si>
  <si>
    <t>26-30</t>
    <phoneticPr fontId="1"/>
  </si>
  <si>
    <t>10:1</t>
    <phoneticPr fontId="1"/>
  </si>
  <si>
    <t>7.5:1</t>
    <phoneticPr fontId="1"/>
  </si>
  <si>
    <t>5:1</t>
    <phoneticPr fontId="1"/>
  </si>
  <si>
    <t>一般事務費単価</t>
    <rPh sb="0" eb="5">
      <t>イッパンジムヒ</t>
    </rPh>
    <rPh sb="5" eb="7">
      <t>タンカ</t>
    </rPh>
    <phoneticPr fontId="1"/>
  </si>
  <si>
    <t>宿直体制加算</t>
    <rPh sb="0" eb="4">
      <t>シュクチョクタイセイ</t>
    </rPh>
    <rPh sb="4" eb="6">
      <t>カサン</t>
    </rPh>
    <phoneticPr fontId="1"/>
  </si>
  <si>
    <t>支援体制加算</t>
    <rPh sb="0" eb="4">
      <t>シエンタイセイ</t>
    </rPh>
    <rPh sb="4" eb="6">
      <t>カサン</t>
    </rPh>
    <phoneticPr fontId="1"/>
  </si>
  <si>
    <t>支援体制</t>
    <rPh sb="0" eb="4">
      <t>シエンタイセイ</t>
    </rPh>
    <phoneticPr fontId="1"/>
  </si>
  <si>
    <t>満室時の月額</t>
    <rPh sb="0" eb="2">
      <t>マンシツ</t>
    </rPh>
    <rPh sb="2" eb="3">
      <t>ジ</t>
    </rPh>
    <rPh sb="4" eb="6">
      <t>ゲツガク</t>
    </rPh>
    <phoneticPr fontId="1"/>
  </si>
  <si>
    <t>一人あたりの月額</t>
    <rPh sb="0" eb="2">
      <t>ヒトリ</t>
    </rPh>
    <rPh sb="6" eb="8">
      <t>ゲツガク</t>
    </rPh>
    <phoneticPr fontId="1"/>
  </si>
  <si>
    <t>都道府県</t>
  </si>
  <si>
    <t>支給地域</t>
  </si>
  <si>
    <t>級地</t>
  </si>
  <si>
    <t>北海道</t>
  </si>
  <si>
    <t>札幌市</t>
  </si>
  <si>
    <t>七級地</t>
  </si>
  <si>
    <t>宮城県</t>
  </si>
  <si>
    <t>多賀城市</t>
  </si>
  <si>
    <t>五級地</t>
  </si>
  <si>
    <t>仙台市</t>
  </si>
  <si>
    <t>六級地</t>
  </si>
  <si>
    <t>名取市</t>
  </si>
  <si>
    <t>茨城県</t>
  </si>
  <si>
    <t>取手市　つくば市</t>
  </si>
  <si>
    <t>二級地</t>
  </si>
  <si>
    <t>守谷市</t>
  </si>
  <si>
    <t>三級地</t>
  </si>
  <si>
    <t>牛久市</t>
  </si>
  <si>
    <t>四級地</t>
  </si>
  <si>
    <t>水戸市　日立市　土浦市　龍ケ崎市</t>
  </si>
  <si>
    <t>古河市　ひたちなか市　神栖市</t>
  </si>
  <si>
    <t>笠間市　鹿嶋市　筑西市</t>
  </si>
  <si>
    <t>栃木県</t>
  </si>
  <si>
    <t>宇都宮市　大田原市　下野市</t>
  </si>
  <si>
    <t>栃木市　鹿沼市　小山市　真岡市</t>
  </si>
  <si>
    <t>群馬県</t>
  </si>
  <si>
    <t>高崎市</t>
  </si>
  <si>
    <t>前橋市　太田市　渋川市</t>
  </si>
  <si>
    <t>埼玉県</t>
  </si>
  <si>
    <t>和光市</t>
  </si>
  <si>
    <t>さいたま市　志木市</t>
  </si>
  <si>
    <t>東松山市　朝霞市</t>
  </si>
  <si>
    <t>坂戸市</t>
  </si>
  <si>
    <t>川越市　川口市　行田市　所沢市　飯能市　加須市　春日部市　羽生市　鴻巣市　深谷市　上尾市　草加市　越谷市　戸田市　入間市　久喜市　三郷市　幸手市　比企郡滑川町　比企郡鳩山町　北葛飾郡杉戸町</t>
  </si>
  <si>
    <t>熊谷市</t>
  </si>
  <si>
    <t>千葉県</t>
  </si>
  <si>
    <t>袖ケ浦市　印西市</t>
  </si>
  <si>
    <t>千葉市　成田市</t>
  </si>
  <si>
    <t>船橋市　浦安市</t>
  </si>
  <si>
    <t>市川市　松戸市　佐倉市　市原市　富津市</t>
  </si>
  <si>
    <t>野田市　茂原市　東金市　柏市　流山市　印旛郡酒々井町　印旛郡栄町</t>
  </si>
  <si>
    <t>木更津市　君津市　八街市</t>
  </si>
  <si>
    <t>東京都</t>
  </si>
  <si>
    <t>特別区</t>
  </si>
  <si>
    <t>一級地</t>
  </si>
  <si>
    <t>武蔵野市　調布市　町田市　小平市　日野市　国分寺市　狛江市　清瀬市　多摩市</t>
  </si>
  <si>
    <t>八王子市　青梅市　府中市　昭島市　東村山市　国立市　福生市　稲城市　西東京市</t>
  </si>
  <si>
    <t>立川市　東大和市</t>
  </si>
  <si>
    <t>三鷹市　あきる野市</t>
  </si>
  <si>
    <t>武蔵村山市</t>
  </si>
  <si>
    <t>神奈川県</t>
  </si>
  <si>
    <t>横浜市　川崎市　厚木市</t>
  </si>
  <si>
    <t>鎌倉市</t>
  </si>
  <si>
    <t>相模原市　藤沢市</t>
  </si>
  <si>
    <t>横須賀市　平塚市　小田原市　茅ヶ崎市　大和市</t>
  </si>
  <si>
    <t>三浦市　秦野市　三浦郡葉山町　中郡二宮町</t>
  </si>
  <si>
    <t>新潟県</t>
  </si>
  <si>
    <t>新潟市</t>
  </si>
  <si>
    <t>富山県</t>
  </si>
  <si>
    <t>富山市</t>
  </si>
  <si>
    <t>石川県</t>
  </si>
  <si>
    <t>金沢市　河北郡内灘町</t>
  </si>
  <si>
    <t>福井県</t>
  </si>
  <si>
    <t>福井市</t>
  </si>
  <si>
    <t>山梨県</t>
  </si>
  <si>
    <t>甲府市</t>
  </si>
  <si>
    <t>南アルプス市</t>
  </si>
  <si>
    <t>長野県</t>
  </si>
  <si>
    <t>塩尻市</t>
  </si>
  <si>
    <t>長野市　松本市　諏訪市　伊那市</t>
  </si>
  <si>
    <t>岐阜県</t>
  </si>
  <si>
    <t>岐阜市</t>
  </si>
  <si>
    <t>大垣市　多治見市　美濃加茂市　各務原市　可児市</t>
  </si>
  <si>
    <t>静岡県</t>
  </si>
  <si>
    <t>静岡市　沼津市　磐田市　御殿場市</t>
  </si>
  <si>
    <t>浜松市　三島市　富士宮市　富士市　焼津市　掛川市　藤枝市　袋井市</t>
  </si>
  <si>
    <t>愛知県</t>
  </si>
  <si>
    <t>刈谷市　豊田市</t>
  </si>
  <si>
    <t>名古屋市　豊明市</t>
  </si>
  <si>
    <t>西尾市　知多市　みよし市</t>
  </si>
  <si>
    <t>岡崎市　瀬戸市　春日井市　豊川市　津島市　碧南市　安城市　犬山市　江南市　田原市　弥富市　西春日井郡豊山町</t>
  </si>
  <si>
    <t>豊橋市　一宮市　半田市　常滑市　小牧市　海部郡飛島村</t>
  </si>
  <si>
    <t>三重県</t>
  </si>
  <si>
    <t>鈴鹿市</t>
  </si>
  <si>
    <t>四日市市</t>
  </si>
  <si>
    <t>津市　桑名市　亀山市</t>
  </si>
  <si>
    <t>名張市　伊賀市</t>
  </si>
  <si>
    <t>滋賀県</t>
  </si>
  <si>
    <t>大津市　草津市　栗東市</t>
  </si>
  <si>
    <t>彦根市　守山市　甲賀市</t>
  </si>
  <si>
    <t>長浜市　東近江市</t>
  </si>
  <si>
    <t>京都府</t>
  </si>
  <si>
    <t>京田辺市</t>
  </si>
  <si>
    <t>京都市</t>
  </si>
  <si>
    <t>宇治市　亀岡市　向日市　木津川市</t>
  </si>
  <si>
    <t>大阪府</t>
  </si>
  <si>
    <t>大阪市　守口市</t>
  </si>
  <si>
    <t>池田市　高槻市　大東市　門真市</t>
  </si>
  <si>
    <t>豊中市　吹田市　寝屋川市　箕面市　羽曳野市</t>
  </si>
  <si>
    <t>堺市　枚方市　茨木市　八尾市　柏原市　東大阪市　交野市</t>
  </si>
  <si>
    <t>岸和田市　泉大津市　泉佐野市　富田林市　河内長野市　和泉市　藤井寺市　泉南市　阪南市　泉南郡熊取町　泉南郡田尻町　泉南郡岬町　南河内郡太子町</t>
  </si>
  <si>
    <t>兵庫県</t>
  </si>
  <si>
    <t>西宮市　芦屋市　宝塚市</t>
  </si>
  <si>
    <t>神戸市</t>
  </si>
  <si>
    <t>尼崎市　伊丹市　川西市　三田市</t>
  </si>
  <si>
    <t>明石市　赤穂市</t>
  </si>
  <si>
    <t>姫路市　加古川市　三木市</t>
  </si>
  <si>
    <t>奈良県</t>
  </si>
  <si>
    <t>天理市</t>
  </si>
  <si>
    <t>奈良市　大和郡山市</t>
  </si>
  <si>
    <t>大和高田市　橿原市　香芝市　北葛城郡王寺町</t>
  </si>
  <si>
    <t>桜井市　宇陀市</t>
  </si>
  <si>
    <t>和歌山県</t>
  </si>
  <si>
    <t>和歌山市　橋本市</t>
  </si>
  <si>
    <t>岡山県</t>
  </si>
  <si>
    <t>岡山市</t>
  </si>
  <si>
    <t>広島県</t>
  </si>
  <si>
    <t>広島市</t>
  </si>
  <si>
    <t>三原市　東広島市　廿日市市　安芸郡海田町　安芸郡坂町</t>
  </si>
  <si>
    <t>山口県</t>
  </si>
  <si>
    <t>周南市</t>
  </si>
  <si>
    <t>徳島県</t>
  </si>
  <si>
    <t>徳島市　鳴門市　阿南市</t>
  </si>
  <si>
    <t>香川県</t>
  </si>
  <si>
    <t>高松市</t>
  </si>
  <si>
    <t>坂出市</t>
  </si>
  <si>
    <t>福岡県</t>
  </si>
  <si>
    <t>福岡市　春日市　福津市</t>
  </si>
  <si>
    <t>太宰府市　糸島市　糟屋郡新宮町　糟屋郡粕屋町</t>
  </si>
  <si>
    <t>北九州市　筑紫野市　糟屋郡宇美町</t>
  </si>
  <si>
    <t>長崎県</t>
  </si>
  <si>
    <t>長崎市</t>
  </si>
  <si>
    <t>地域区分</t>
    <rPh sb="0" eb="2">
      <t>チイキ</t>
    </rPh>
    <rPh sb="2" eb="4">
      <t>クブン</t>
    </rPh>
    <phoneticPr fontId="1"/>
  </si>
  <si>
    <t>習志野市　八千代市</t>
    <rPh sb="0" eb="4">
      <t>ナラシノシ</t>
    </rPh>
    <rPh sb="5" eb="9">
      <t>ヤチヨシ</t>
    </rPh>
    <phoneticPr fontId="1"/>
  </si>
  <si>
    <t>綾瀬市　海老名市　座間市</t>
    <rPh sb="0" eb="3">
      <t>アヤセシ</t>
    </rPh>
    <rPh sb="4" eb="8">
      <t>エビナシ</t>
    </rPh>
    <rPh sb="9" eb="12">
      <t>ザマシ</t>
    </rPh>
    <phoneticPr fontId="1"/>
  </si>
  <si>
    <t>高石市</t>
    <rPh sb="0" eb="2">
      <t>タカイシ</t>
    </rPh>
    <rPh sb="2" eb="3">
      <t>シ</t>
    </rPh>
    <phoneticPr fontId="1"/>
  </si>
  <si>
    <t>鶴ヶ島市　新座市　富士見市　ふじみ野市　三芳町</t>
    <rPh sb="0" eb="4">
      <t>ツルガシマシ</t>
    </rPh>
    <rPh sb="5" eb="8">
      <t>ニイザシ</t>
    </rPh>
    <rPh sb="9" eb="13">
      <t>フジミシ</t>
    </rPh>
    <rPh sb="17" eb="18">
      <t>ノ</t>
    </rPh>
    <rPh sb="18" eb="19">
      <t>シ</t>
    </rPh>
    <rPh sb="20" eb="22">
      <t>ミヨシ</t>
    </rPh>
    <rPh sb="22" eb="23">
      <t>マチ</t>
    </rPh>
    <phoneticPr fontId="1"/>
  </si>
  <si>
    <t>四街道市　</t>
    <rPh sb="3" eb="4">
      <t>シ</t>
    </rPh>
    <phoneticPr fontId="1"/>
  </si>
  <si>
    <t>小金井市　東久留米市　</t>
    <rPh sb="0" eb="4">
      <t>コガネイシ</t>
    </rPh>
    <rPh sb="5" eb="6">
      <t>ヒガシ</t>
    </rPh>
    <rPh sb="6" eb="10">
      <t>クルメシ</t>
    </rPh>
    <phoneticPr fontId="1"/>
  </si>
  <si>
    <t>寒川町　逗子市　</t>
    <rPh sb="0" eb="2">
      <t>サムカワ</t>
    </rPh>
    <rPh sb="2" eb="3">
      <t>マチ</t>
    </rPh>
    <rPh sb="4" eb="7">
      <t>ズシシ</t>
    </rPh>
    <phoneticPr fontId="1"/>
  </si>
  <si>
    <t>摂津市　松原市　</t>
    <rPh sb="0" eb="3">
      <t>セッツシ</t>
    </rPh>
    <rPh sb="4" eb="7">
      <t>マツバラシ</t>
    </rPh>
    <phoneticPr fontId="1"/>
  </si>
  <si>
    <t>川西市</t>
    <rPh sb="0" eb="3">
      <t>カワニシシ</t>
    </rPh>
    <phoneticPr fontId="1"/>
  </si>
  <si>
    <t>府中町</t>
    <rPh sb="0" eb="2">
      <t>フチュウ</t>
    </rPh>
    <rPh sb="2" eb="3">
      <t>チョウ</t>
    </rPh>
    <phoneticPr fontId="1"/>
  </si>
  <si>
    <t>狭山市　蕨市　</t>
    <rPh sb="0" eb="2">
      <t>サヤマ</t>
    </rPh>
    <rPh sb="2" eb="3">
      <t>シ</t>
    </rPh>
    <rPh sb="4" eb="6">
      <t>ワラビシ</t>
    </rPh>
    <phoneticPr fontId="1"/>
  </si>
  <si>
    <t>白井市</t>
    <rPh sb="0" eb="1">
      <t>シロ</t>
    </rPh>
    <rPh sb="2" eb="3">
      <t>シ</t>
    </rPh>
    <phoneticPr fontId="1"/>
  </si>
  <si>
    <t>伊勢原市　秦野市</t>
    <rPh sb="0" eb="4">
      <t>イセハラシ</t>
    </rPh>
    <rPh sb="5" eb="8">
      <t>ハダノシ</t>
    </rPh>
    <phoneticPr fontId="1"/>
  </si>
  <si>
    <t>大府市</t>
    <rPh sb="0" eb="3">
      <t>オオブシ</t>
    </rPh>
    <phoneticPr fontId="1"/>
  </si>
  <si>
    <t>長岡京市</t>
    <rPh sb="0" eb="4">
      <t>ナガオカキョウシ</t>
    </rPh>
    <phoneticPr fontId="1"/>
  </si>
  <si>
    <t>大阪狭山市　忠岡町　貝塚市</t>
    <rPh sb="2" eb="5">
      <t>サヤマシ</t>
    </rPh>
    <rPh sb="6" eb="9">
      <t>タダオカマチ</t>
    </rPh>
    <rPh sb="10" eb="13">
      <t>カイヅカシ</t>
    </rPh>
    <phoneticPr fontId="1"/>
  </si>
  <si>
    <t>四條畷市</t>
    <rPh sb="0" eb="4">
      <t>シジョウナワテシ</t>
    </rPh>
    <phoneticPr fontId="1"/>
  </si>
  <si>
    <t>生駒郡斑鳩町</t>
    <rPh sb="0" eb="2">
      <t>イコマ</t>
    </rPh>
    <rPh sb="2" eb="3">
      <t>グン</t>
    </rPh>
    <rPh sb="3" eb="5">
      <t>イカルガ</t>
    </rPh>
    <rPh sb="5" eb="6">
      <t>チョウ</t>
    </rPh>
    <phoneticPr fontId="1"/>
  </si>
  <si>
    <t>宿直体制加算（10円未満切り捨て）</t>
    <rPh sb="0" eb="4">
      <t>シュクチョクタイセイ</t>
    </rPh>
    <rPh sb="4" eb="6">
      <t>カサン</t>
    </rPh>
    <rPh sb="9" eb="10">
      <t>エン</t>
    </rPh>
    <rPh sb="10" eb="12">
      <t>ミマン</t>
    </rPh>
    <rPh sb="12" eb="13">
      <t>キ</t>
    </rPh>
    <rPh sb="14" eb="15">
      <t>ス</t>
    </rPh>
    <phoneticPr fontId="1"/>
  </si>
  <si>
    <t>稲沢市　東海市　知立市　愛西市　</t>
    <rPh sb="0" eb="2">
      <t>イナザワ</t>
    </rPh>
    <rPh sb="2" eb="3">
      <t>シ</t>
    </rPh>
    <rPh sb="4" eb="6">
      <t>トウカイ</t>
    </rPh>
    <rPh sb="6" eb="7">
      <t>シ</t>
    </rPh>
    <rPh sb="8" eb="9">
      <t>チ</t>
    </rPh>
    <rPh sb="9" eb="10">
      <t>タ</t>
    </rPh>
    <rPh sb="10" eb="11">
      <t>シ</t>
    </rPh>
    <rPh sb="12" eb="13">
      <t>アイ</t>
    </rPh>
    <rPh sb="13" eb="14">
      <t>ニシ</t>
    </rPh>
    <rPh sb="14" eb="15">
      <t>シ</t>
    </rPh>
    <phoneticPr fontId="1"/>
  </si>
  <si>
    <t>定員</t>
    <rPh sb="0" eb="2">
      <t>テイイン</t>
    </rPh>
    <phoneticPr fontId="1"/>
  </si>
  <si>
    <t>入所者に占める重点的要支援者の割合</t>
    <rPh sb="0" eb="3">
      <t>ニュウショシャ</t>
    </rPh>
    <rPh sb="4" eb="5">
      <t>シ</t>
    </rPh>
    <rPh sb="7" eb="10">
      <t>ジュウテンテキ</t>
    </rPh>
    <rPh sb="10" eb="14">
      <t>ヨウシエンシャ</t>
    </rPh>
    <rPh sb="15" eb="17">
      <t>ワリアイ</t>
    </rPh>
    <phoneticPr fontId="1"/>
  </si>
  <si>
    <t>日常生活支援委託事務費支弁基準額（日額）</t>
    <rPh sb="0" eb="2">
      <t>ニチジョウ</t>
    </rPh>
    <rPh sb="2" eb="4">
      <t>セイカツ</t>
    </rPh>
    <rPh sb="4" eb="6">
      <t>シエン</t>
    </rPh>
    <rPh sb="6" eb="8">
      <t>イタク</t>
    </rPh>
    <rPh sb="8" eb="11">
      <t>ジムヒ</t>
    </rPh>
    <rPh sb="11" eb="13">
      <t>シベン</t>
    </rPh>
    <rPh sb="13" eb="15">
      <t>キジュン</t>
    </rPh>
    <rPh sb="15" eb="16">
      <t>ガク</t>
    </rPh>
    <rPh sb="17" eb="19">
      <t>ニチガク</t>
    </rPh>
    <phoneticPr fontId="1"/>
  </si>
  <si>
    <t>宿直体制</t>
    <rPh sb="0" eb="2">
      <t>シュクチョク</t>
    </rPh>
    <rPh sb="2" eb="4">
      <t>タイセイ</t>
    </rPh>
    <phoneticPr fontId="1"/>
  </si>
  <si>
    <t>選択</t>
    <rPh sb="0" eb="2">
      <t>センタク</t>
    </rPh>
    <phoneticPr fontId="1"/>
  </si>
  <si>
    <t>「地域区分」シートで確認して選択</t>
    <rPh sb="1" eb="3">
      <t>チイキ</t>
    </rPh>
    <rPh sb="3" eb="5">
      <t>クブン</t>
    </rPh>
    <rPh sb="10" eb="12">
      <t>カクニン</t>
    </rPh>
    <rPh sb="14" eb="16">
      <t>センタク</t>
    </rPh>
    <phoneticPr fontId="1"/>
  </si>
  <si>
    <t>5以上の整数を入力</t>
    <rPh sb="1" eb="3">
      <t>イジョウ</t>
    </rPh>
    <rPh sb="4" eb="6">
      <t>セイスウ</t>
    </rPh>
    <rPh sb="7" eb="9">
      <t>ニュウリョク</t>
    </rPh>
    <phoneticPr fontId="1"/>
  </si>
  <si>
    <t>下記に該当しない地域</t>
    <rPh sb="0" eb="2">
      <t>カキ</t>
    </rPh>
    <rPh sb="3" eb="5">
      <t>ガイトウ</t>
    </rPh>
    <rPh sb="8" eb="10">
      <t>チイキ</t>
    </rPh>
    <phoneticPr fontId="1"/>
  </si>
  <si>
    <t>人事院規則9-49</t>
    <rPh sb="0" eb="3">
      <t>ジンジイン</t>
    </rPh>
    <rPh sb="3" eb="5">
      <t>キソク</t>
    </rPh>
    <phoneticPr fontId="1"/>
  </si>
  <si>
    <t>「あり」の場合に1以上の整数を入力</t>
    <rPh sb="5" eb="7">
      <t>バアイ</t>
    </rPh>
    <rPh sb="9" eb="11">
      <t>イジョウ</t>
    </rPh>
    <rPh sb="12" eb="14">
      <t>セイスウ</t>
    </rPh>
    <rPh sb="15" eb="17">
      <t>ニュウリョク</t>
    </rPh>
    <phoneticPr fontId="1"/>
  </si>
  <si>
    <t>宿直職員1人あたり定員</t>
    <rPh sb="0" eb="2">
      <t>シュクチョク</t>
    </rPh>
    <rPh sb="2" eb="4">
      <t>ショクイン</t>
    </rPh>
    <rPh sb="5" eb="6">
      <t>ニン</t>
    </rPh>
    <rPh sb="9" eb="11">
      <t>テイイン</t>
    </rPh>
    <phoneticPr fontId="1"/>
  </si>
  <si>
    <t>宿直職員数（ひと晩に何人泊まるか）</t>
    <rPh sb="0" eb="2">
      <t>シュクチョク</t>
    </rPh>
    <rPh sb="2" eb="4">
      <t>ショクイン</t>
    </rPh>
    <rPh sb="4" eb="5">
      <t>スウ</t>
    </rPh>
    <rPh sb="8" eb="9">
      <t>バン</t>
    </rPh>
    <rPh sb="10" eb="12">
      <t>ナンニン</t>
    </rPh>
    <rPh sb="12" eb="13">
      <t>ト</t>
    </rPh>
    <phoneticPr fontId="1"/>
  </si>
  <si>
    <t>日常生活支援住居施設　委託事務費支弁基準額計算シート</t>
    <rPh sb="0" eb="2">
      <t>ニチジョウ</t>
    </rPh>
    <rPh sb="2" eb="4">
      <t>セイカツ</t>
    </rPh>
    <rPh sb="4" eb="6">
      <t>シエン</t>
    </rPh>
    <rPh sb="6" eb="8">
      <t>ジュウキョ</t>
    </rPh>
    <rPh sb="8" eb="10">
      <t>シセツ</t>
    </rPh>
    <rPh sb="11" eb="13">
      <t>イタク</t>
    </rPh>
    <rPh sb="13" eb="16">
      <t>ジムヒ</t>
    </rPh>
    <rPh sb="16" eb="18">
      <t>シベン</t>
    </rPh>
    <rPh sb="18" eb="20">
      <t>キジュン</t>
    </rPh>
    <rPh sb="20" eb="21">
      <t>ガク</t>
    </rPh>
    <rPh sb="21" eb="23">
      <t>ケイサン</t>
    </rPh>
    <phoneticPr fontId="1"/>
  </si>
  <si>
    <t>一般社団法人全国日常生活支援住居施設協議会　2024-02-02版</t>
    <rPh sb="0" eb="2">
      <t>イッパン</t>
    </rPh>
    <rPh sb="2" eb="4">
      <t>シャダン</t>
    </rPh>
    <rPh sb="4" eb="6">
      <t>ホウジン</t>
    </rPh>
    <rPh sb="6" eb="8">
      <t>ゼンコク</t>
    </rPh>
    <rPh sb="8" eb="10">
      <t>ニチジョウ</t>
    </rPh>
    <rPh sb="10" eb="12">
      <t>セイカツ</t>
    </rPh>
    <rPh sb="12" eb="14">
      <t>シエン</t>
    </rPh>
    <rPh sb="14" eb="16">
      <t>ジュウキョ</t>
    </rPh>
    <rPh sb="16" eb="18">
      <t>シセツ</t>
    </rPh>
    <rPh sb="18" eb="21">
      <t>キョウギカイ</t>
    </rPh>
    <rPh sb="32" eb="33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</si>
</sst>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>
      <alignment vertical="center"/>
    </xf>
    <xf numFmtId="3" fontId="0" fillId="0" borderId="6" xfId="0" applyNumberFormat="1" applyBorder="1">
      <alignment vertical="center"/>
    </xf>
    <xf numFmtId="176" fontId="0" fillId="0" borderId="7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0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38" fontId="0" fillId="0" borderId="9" xfId="1" applyFont="1" applyBorder="1" applyAlignment="1">
      <alignment horizontal="right" vertical="center"/>
    </xf>
    <xf numFmtId="38" fontId="0" fillId="0" borderId="9" xfId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C2D8-F3C8-4198-9805-6D42CE7865D4}">
  <dimension ref="B1:J11"/>
  <sheetViews>
    <sheetView workbookViewId="0">
      <selection activeCell="B2" sqref="B2"/>
    </sheetView>
  </sheetViews>
  <sheetFormatPr defaultRowHeight="17.649999999999999" x14ac:dyDescent="0.7"/>
  <cols>
    <col min="2" max="2" width="10.6875" customWidth="1"/>
    <col min="3" max="10" width="13.6875" customWidth="1"/>
  </cols>
  <sheetData>
    <row r="1" spans="2:10" ht="18" thickBot="1" x14ac:dyDescent="0.75"/>
    <row r="2" spans="2:10" ht="18" thickBot="1" x14ac:dyDescent="0.75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</row>
    <row r="3" spans="2:10" ht="18" thickBot="1" x14ac:dyDescent="0.75">
      <c r="B3" s="10" t="s">
        <v>9</v>
      </c>
      <c r="C3" s="10">
        <v>960</v>
      </c>
      <c r="D3" s="10">
        <v>920</v>
      </c>
      <c r="E3" s="10">
        <v>910</v>
      </c>
      <c r="F3" s="10">
        <v>880</v>
      </c>
      <c r="G3" s="10">
        <v>860</v>
      </c>
      <c r="H3" s="10">
        <v>830</v>
      </c>
      <c r="I3" s="10">
        <v>800</v>
      </c>
      <c r="J3" s="10">
        <v>770</v>
      </c>
    </row>
    <row r="4" spans="2:10" ht="18" thickBot="1" x14ac:dyDescent="0.75">
      <c r="B4" s="10" t="s">
        <v>10</v>
      </c>
      <c r="C4" s="10">
        <v>860</v>
      </c>
      <c r="D4" s="10">
        <v>830</v>
      </c>
      <c r="E4" s="10">
        <v>820</v>
      </c>
      <c r="F4" s="10">
        <v>790</v>
      </c>
      <c r="G4" s="10">
        <v>770</v>
      </c>
      <c r="H4" s="10">
        <v>740</v>
      </c>
      <c r="I4" s="10">
        <v>710</v>
      </c>
      <c r="J4" s="10">
        <v>690</v>
      </c>
    </row>
    <row r="5" spans="2:10" ht="18" thickBot="1" x14ac:dyDescent="0.75">
      <c r="B5" s="10" t="s">
        <v>11</v>
      </c>
      <c r="C5" s="10">
        <v>710</v>
      </c>
      <c r="D5" s="10">
        <v>680</v>
      </c>
      <c r="E5" s="10">
        <v>670</v>
      </c>
      <c r="F5" s="10">
        <v>650</v>
      </c>
      <c r="G5" s="10">
        <v>630</v>
      </c>
      <c r="H5" s="10">
        <v>610</v>
      </c>
      <c r="I5" s="10">
        <v>580</v>
      </c>
      <c r="J5" s="10">
        <v>560</v>
      </c>
    </row>
    <row r="6" spans="2:10" ht="18" thickBot="1" x14ac:dyDescent="0.75">
      <c r="B6" s="10" t="s">
        <v>12</v>
      </c>
      <c r="C6" s="10">
        <v>820</v>
      </c>
      <c r="D6" s="10">
        <v>790</v>
      </c>
      <c r="E6" s="10">
        <v>780</v>
      </c>
      <c r="F6" s="10">
        <v>750</v>
      </c>
      <c r="G6" s="10">
        <v>740</v>
      </c>
      <c r="H6" s="10">
        <v>700</v>
      </c>
      <c r="I6" s="10">
        <v>680</v>
      </c>
      <c r="J6" s="10">
        <v>650</v>
      </c>
    </row>
    <row r="7" spans="2:10" ht="18" thickBot="1" x14ac:dyDescent="0.75">
      <c r="B7" s="10" t="s">
        <v>13</v>
      </c>
      <c r="C7" s="10">
        <v>720</v>
      </c>
      <c r="D7" s="10">
        <v>690</v>
      </c>
      <c r="E7" s="10">
        <v>680</v>
      </c>
      <c r="F7" s="10">
        <v>660</v>
      </c>
      <c r="G7" s="10">
        <v>640</v>
      </c>
      <c r="H7" s="10">
        <v>610</v>
      </c>
      <c r="I7" s="10">
        <v>590</v>
      </c>
      <c r="J7" s="10">
        <v>570</v>
      </c>
    </row>
    <row r="8" spans="2:10" ht="18" thickBot="1" x14ac:dyDescent="0.75">
      <c r="B8" s="10" t="s">
        <v>14</v>
      </c>
      <c r="C8" s="10">
        <v>650</v>
      </c>
      <c r="D8" s="10">
        <v>620</v>
      </c>
      <c r="E8" s="10">
        <v>620</v>
      </c>
      <c r="F8" s="10">
        <v>600</v>
      </c>
      <c r="G8" s="10">
        <v>580</v>
      </c>
      <c r="H8" s="10">
        <v>550</v>
      </c>
      <c r="I8" s="10">
        <v>530</v>
      </c>
      <c r="J8" s="10">
        <v>510</v>
      </c>
    </row>
    <row r="9" spans="2:10" ht="18" thickBot="1" x14ac:dyDescent="0.75">
      <c r="B9" s="10" t="s">
        <v>15</v>
      </c>
      <c r="C9" s="10">
        <v>720</v>
      </c>
      <c r="D9" s="10">
        <v>690</v>
      </c>
      <c r="E9" s="10">
        <v>680</v>
      </c>
      <c r="F9" s="10">
        <v>660</v>
      </c>
      <c r="G9" s="10">
        <v>640</v>
      </c>
      <c r="H9" s="10">
        <v>610</v>
      </c>
      <c r="I9" s="10">
        <v>590</v>
      </c>
      <c r="J9" s="10">
        <v>570</v>
      </c>
    </row>
    <row r="10" spans="2:10" ht="18" thickBot="1" x14ac:dyDescent="0.75">
      <c r="B10" s="10" t="s">
        <v>16</v>
      </c>
      <c r="C10" s="10">
        <v>670</v>
      </c>
      <c r="D10" s="10">
        <v>640</v>
      </c>
      <c r="E10" s="10">
        <v>630</v>
      </c>
      <c r="F10" s="10">
        <v>610</v>
      </c>
      <c r="G10" s="10">
        <v>600</v>
      </c>
      <c r="H10" s="10">
        <v>570</v>
      </c>
      <c r="I10" s="10">
        <v>550</v>
      </c>
      <c r="J10" s="10">
        <v>530</v>
      </c>
    </row>
    <row r="11" spans="2:10" ht="18" thickBot="1" x14ac:dyDescent="0.75">
      <c r="B11" s="10" t="s">
        <v>17</v>
      </c>
      <c r="C11" s="10">
        <v>630</v>
      </c>
      <c r="D11" s="10">
        <v>610</v>
      </c>
      <c r="E11" s="10">
        <v>600</v>
      </c>
      <c r="F11" s="10">
        <v>580</v>
      </c>
      <c r="G11" s="10">
        <v>570</v>
      </c>
      <c r="H11" s="10">
        <v>540</v>
      </c>
      <c r="I11" s="10">
        <v>520</v>
      </c>
      <c r="J11" s="10">
        <v>490</v>
      </c>
    </row>
  </sheetData>
  <sheetProtection algorithmName="SHA-512" hashValue="UT3hINjQqU8rRwRccKswDCTjxkyTFxpatDgKxBWgeffThPvISNPnjaIFqwaG4pvEv8sUdLBw3jjMlZyX8mUCgg==" saltValue="+w3iuJrl0EWpnL6W+2xJYA==" spinCount="100000" sheet="1" objects="1" scenarios="1" selectLockedCell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8A36-433F-4BBB-9AFD-9BE74B9F84AB}">
  <dimension ref="B1:J5"/>
  <sheetViews>
    <sheetView workbookViewId="0">
      <selection activeCell="B2" sqref="B2"/>
    </sheetView>
  </sheetViews>
  <sheetFormatPr defaultRowHeight="17.649999999999999" x14ac:dyDescent="0.7"/>
  <cols>
    <col min="3" max="10" width="13.6875" customWidth="1"/>
  </cols>
  <sheetData>
    <row r="1" spans="2:10" ht="18" thickBot="1" x14ac:dyDescent="0.75"/>
    <row r="2" spans="2:10" ht="18" thickBot="1" x14ac:dyDescent="0.75">
      <c r="B2" s="10" t="s">
        <v>29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</row>
    <row r="3" spans="2:10" ht="18" thickBot="1" x14ac:dyDescent="0.75">
      <c r="B3" s="12" t="s">
        <v>23</v>
      </c>
      <c r="C3" s="10">
        <v>290</v>
      </c>
      <c r="D3" s="10">
        <v>280</v>
      </c>
      <c r="E3" s="10">
        <v>270</v>
      </c>
      <c r="F3" s="10">
        <v>270</v>
      </c>
      <c r="G3" s="10">
        <v>260</v>
      </c>
      <c r="H3" s="10">
        <v>250</v>
      </c>
      <c r="I3" s="10">
        <v>240</v>
      </c>
      <c r="J3" s="10">
        <v>240</v>
      </c>
    </row>
    <row r="4" spans="2:10" ht="18" thickBot="1" x14ac:dyDescent="0.75">
      <c r="B4" s="12" t="s">
        <v>24</v>
      </c>
      <c r="C4" s="10">
        <v>570</v>
      </c>
      <c r="D4" s="10">
        <v>560</v>
      </c>
      <c r="E4" s="10">
        <v>550</v>
      </c>
      <c r="F4" s="10">
        <v>540</v>
      </c>
      <c r="G4" s="10">
        <v>530</v>
      </c>
      <c r="H4" s="10">
        <v>510</v>
      </c>
      <c r="I4" s="10">
        <v>490</v>
      </c>
      <c r="J4" s="10">
        <v>480</v>
      </c>
    </row>
    <row r="5" spans="2:10" ht="18" thickBot="1" x14ac:dyDescent="0.75">
      <c r="B5" s="12" t="s">
        <v>25</v>
      </c>
      <c r="C5" s="13">
        <v>1140</v>
      </c>
      <c r="D5" s="13">
        <v>1110</v>
      </c>
      <c r="E5" s="13">
        <v>1100</v>
      </c>
      <c r="F5" s="13">
        <v>1070</v>
      </c>
      <c r="G5" s="13">
        <v>1050</v>
      </c>
      <c r="H5" s="13">
        <v>1010</v>
      </c>
      <c r="I5" s="13">
        <v>980</v>
      </c>
      <c r="J5" s="13">
        <v>950</v>
      </c>
    </row>
  </sheetData>
  <sheetProtection algorithmName="SHA-512" hashValue="wVHDCJ3Ql7RcjQMfuYm4nYwB0WwEOI1EcsSLCyNoZ4Ynne0mtnSQQ2LAVvfUTQe4LbbiCGlDF9w350eTVIPFVA==" saltValue="2deHs22aCXK4gY4V/h1gFw==" spinCount="100000" sheet="1" objects="1" scenarios="1"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1E27-70CD-411A-98D4-09299B3F7DC9}">
  <dimension ref="B1:J12"/>
  <sheetViews>
    <sheetView workbookViewId="0">
      <selection activeCell="B2" sqref="B2"/>
    </sheetView>
  </sheetViews>
  <sheetFormatPr defaultRowHeight="17.649999999999999" x14ac:dyDescent="0.7"/>
  <cols>
    <col min="2" max="2" width="9" customWidth="1"/>
    <col min="3" max="10" width="13.6875" customWidth="1"/>
  </cols>
  <sheetData>
    <row r="1" spans="2:10" ht="18" thickBot="1" x14ac:dyDescent="0.75"/>
    <row r="2" spans="2:10" ht="18" thickBot="1" x14ac:dyDescent="0.75">
      <c r="B2" s="10" t="s">
        <v>18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</row>
    <row r="3" spans="2:10" ht="18" thickBot="1" x14ac:dyDescent="0.75">
      <c r="B3" s="12" t="s">
        <v>19</v>
      </c>
      <c r="C3" s="10">
        <v>510</v>
      </c>
      <c r="D3" s="10">
        <v>490</v>
      </c>
      <c r="E3" s="10">
        <v>490</v>
      </c>
      <c r="F3" s="10">
        <v>480</v>
      </c>
      <c r="G3" s="10">
        <v>470</v>
      </c>
      <c r="H3" s="10">
        <v>450</v>
      </c>
      <c r="I3" s="10">
        <v>440</v>
      </c>
      <c r="J3" s="10">
        <v>420</v>
      </c>
    </row>
    <row r="4" spans="2:10" ht="18" thickBot="1" x14ac:dyDescent="0.75">
      <c r="B4" s="12" t="s">
        <v>20</v>
      </c>
      <c r="C4" s="10">
        <v>340</v>
      </c>
      <c r="D4" s="10">
        <v>330</v>
      </c>
      <c r="E4" s="10">
        <v>330</v>
      </c>
      <c r="F4" s="10">
        <v>320</v>
      </c>
      <c r="G4" s="10">
        <v>310</v>
      </c>
      <c r="H4" s="10">
        <v>300</v>
      </c>
      <c r="I4" s="10">
        <v>290</v>
      </c>
      <c r="J4" s="10">
        <v>280</v>
      </c>
    </row>
    <row r="5" spans="2:10" ht="18" thickBot="1" x14ac:dyDescent="0.75">
      <c r="B5" s="12" t="s">
        <v>10</v>
      </c>
      <c r="C5" s="10">
        <v>260</v>
      </c>
      <c r="D5" s="10">
        <v>250</v>
      </c>
      <c r="E5" s="10">
        <v>250</v>
      </c>
      <c r="F5" s="10">
        <v>240</v>
      </c>
      <c r="G5" s="10">
        <v>240</v>
      </c>
      <c r="H5" s="10">
        <v>230</v>
      </c>
      <c r="I5" s="10">
        <v>220</v>
      </c>
      <c r="J5" s="10">
        <v>220</v>
      </c>
    </row>
    <row r="6" spans="2:10" ht="18" thickBot="1" x14ac:dyDescent="0.75">
      <c r="B6" s="12" t="s">
        <v>21</v>
      </c>
      <c r="C6" s="10">
        <v>200</v>
      </c>
      <c r="D6" s="10">
        <v>200</v>
      </c>
      <c r="E6" s="10">
        <v>200</v>
      </c>
      <c r="F6" s="10">
        <v>190</v>
      </c>
      <c r="G6" s="10">
        <v>190</v>
      </c>
      <c r="H6" s="10">
        <v>180</v>
      </c>
      <c r="I6" s="10">
        <v>170</v>
      </c>
      <c r="J6" s="10">
        <v>170</v>
      </c>
    </row>
    <row r="7" spans="2:10" ht="18" thickBot="1" x14ac:dyDescent="0.75">
      <c r="B7" s="12" t="s">
        <v>22</v>
      </c>
      <c r="C7" s="10">
        <v>170</v>
      </c>
      <c r="D7" s="10">
        <v>160</v>
      </c>
      <c r="E7" s="10">
        <v>160</v>
      </c>
      <c r="F7" s="10">
        <v>160</v>
      </c>
      <c r="G7" s="10">
        <v>160</v>
      </c>
      <c r="H7" s="10">
        <v>150</v>
      </c>
      <c r="I7" s="10">
        <v>150</v>
      </c>
      <c r="J7" s="10">
        <v>140</v>
      </c>
    </row>
    <row r="8" spans="2:10" x14ac:dyDescent="0.7">
      <c r="B8" s="1"/>
    </row>
    <row r="9" spans="2:10" x14ac:dyDescent="0.7">
      <c r="B9" s="1"/>
    </row>
    <row r="10" spans="2:10" x14ac:dyDescent="0.7">
      <c r="B10" s="1"/>
    </row>
    <row r="11" spans="2:10" x14ac:dyDescent="0.7">
      <c r="B11" s="1"/>
    </row>
    <row r="12" spans="2:10" x14ac:dyDescent="0.7">
      <c r="B12" s="1"/>
    </row>
  </sheetData>
  <sheetProtection algorithmName="SHA-512" hashValue="Z2DubwmeeAHffi5GLDDIUgpsljScNDuaqNWY9RBxZoIcmj+lFwdOUCIfldc7Gi6QpOfFF7PrjGjTRrtpfujXHw==" saltValue="3cY7HsP4TrU5foatkljYoA==" spinCount="100000" sheet="1" objects="1" scenarios="1" selectLockedCell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109F-C520-4FE3-91DC-D44664AF6177}">
  <dimension ref="B1:E112"/>
  <sheetViews>
    <sheetView zoomScaleNormal="100" workbookViewId="0">
      <selection activeCell="E2" sqref="E2"/>
    </sheetView>
  </sheetViews>
  <sheetFormatPr defaultRowHeight="17.649999999999999" x14ac:dyDescent="0.7"/>
  <cols>
    <col min="2" max="2" width="17.375" customWidth="1"/>
    <col min="3" max="3" width="76.5" customWidth="1"/>
    <col min="4" max="4" width="15" customWidth="1"/>
    <col min="5" max="5" width="17.1875" customWidth="1"/>
  </cols>
  <sheetData>
    <row r="1" spans="2:5" ht="18" thickBot="1" x14ac:dyDescent="0.75">
      <c r="D1" t="s">
        <v>193</v>
      </c>
      <c r="E1" t="s">
        <v>26</v>
      </c>
    </row>
    <row r="2" spans="2:5" ht="18" thickBot="1" x14ac:dyDescent="0.75">
      <c r="B2" s="4" t="s">
        <v>32</v>
      </c>
      <c r="C2" s="4" t="s">
        <v>33</v>
      </c>
      <c r="D2" s="8" t="s">
        <v>34</v>
      </c>
      <c r="E2" s="9" t="s">
        <v>164</v>
      </c>
    </row>
    <row r="3" spans="2:5" ht="18" thickBot="1" x14ac:dyDescent="0.75">
      <c r="B3" s="4"/>
      <c r="C3" s="4" t="s">
        <v>192</v>
      </c>
      <c r="D3" s="8"/>
      <c r="E3" s="9" t="s">
        <v>8</v>
      </c>
    </row>
    <row r="4" spans="2:5" ht="18" thickBot="1" x14ac:dyDescent="0.75">
      <c r="B4" s="4" t="s">
        <v>35</v>
      </c>
      <c r="C4" s="4" t="s">
        <v>36</v>
      </c>
      <c r="D4" s="8" t="s">
        <v>37</v>
      </c>
      <c r="E4" s="10" t="str">
        <f>IF(D4="一級地","20/100",IF(D4="二級地","16/100",IF(D4="三級地","15/100",IF(D4="四級地","12/100",IF(D4="五級地","10/100",IF(D4="六級地","6/100",IF(D4="七級地","3/100","")))))))</f>
        <v>3/100</v>
      </c>
    </row>
    <row r="5" spans="2:5" ht="18" thickBot="1" x14ac:dyDescent="0.75">
      <c r="B5" s="5" t="s">
        <v>38</v>
      </c>
      <c r="C5" s="4" t="s">
        <v>39</v>
      </c>
      <c r="D5" s="8" t="s">
        <v>40</v>
      </c>
      <c r="E5" s="10" t="str">
        <f t="shared" ref="E5:E76" si="0">IF(D5="一級地","20/100",IF(D5="二級地","16/100",IF(D5="三級地","15/100",IF(D5="四級地","12/100",IF(D5="五級地","10/100",IF(D5="六級地","6/100",IF(D5="七級地","3/100","")))))))</f>
        <v>10/100</v>
      </c>
    </row>
    <row r="6" spans="2:5" ht="18" thickBot="1" x14ac:dyDescent="0.75">
      <c r="B6" s="6"/>
      <c r="C6" s="4" t="s">
        <v>41</v>
      </c>
      <c r="D6" s="8" t="s">
        <v>42</v>
      </c>
      <c r="E6" s="10" t="str">
        <f t="shared" si="0"/>
        <v>6/100</v>
      </c>
    </row>
    <row r="7" spans="2:5" ht="18" thickBot="1" x14ac:dyDescent="0.75">
      <c r="B7" s="7"/>
      <c r="C7" s="4" t="s">
        <v>43</v>
      </c>
      <c r="D7" s="8" t="s">
        <v>37</v>
      </c>
      <c r="E7" s="10" t="str">
        <f t="shared" si="0"/>
        <v>3/100</v>
      </c>
    </row>
    <row r="8" spans="2:5" ht="18" thickBot="1" x14ac:dyDescent="0.75">
      <c r="B8" s="5" t="s">
        <v>44</v>
      </c>
      <c r="C8" s="4" t="s">
        <v>45</v>
      </c>
      <c r="D8" s="8" t="s">
        <v>46</v>
      </c>
      <c r="E8" s="10" t="str">
        <f t="shared" si="0"/>
        <v>16/100</v>
      </c>
    </row>
    <row r="9" spans="2:5" ht="18" thickBot="1" x14ac:dyDescent="0.75">
      <c r="B9" s="6"/>
      <c r="C9" s="4" t="s">
        <v>47</v>
      </c>
      <c r="D9" s="8" t="s">
        <v>48</v>
      </c>
      <c r="E9" s="10" t="str">
        <f t="shared" si="0"/>
        <v>15/100</v>
      </c>
    </row>
    <row r="10" spans="2:5" ht="18" thickBot="1" x14ac:dyDescent="0.75">
      <c r="B10" s="6"/>
      <c r="C10" s="4" t="s">
        <v>49</v>
      </c>
      <c r="D10" s="8" t="s">
        <v>50</v>
      </c>
      <c r="E10" s="10" t="str">
        <f t="shared" si="0"/>
        <v>12/100</v>
      </c>
    </row>
    <row r="11" spans="2:5" ht="18" thickBot="1" x14ac:dyDescent="0.75">
      <c r="B11" s="6"/>
      <c r="C11" s="4" t="s">
        <v>51</v>
      </c>
      <c r="D11" s="8" t="s">
        <v>40</v>
      </c>
      <c r="E11" s="10" t="str">
        <f t="shared" si="0"/>
        <v>10/100</v>
      </c>
    </row>
    <row r="12" spans="2:5" ht="18" thickBot="1" x14ac:dyDescent="0.75">
      <c r="B12" s="6"/>
      <c r="C12" s="4" t="s">
        <v>52</v>
      </c>
      <c r="D12" s="8" t="s">
        <v>42</v>
      </c>
      <c r="E12" s="10" t="str">
        <f t="shared" si="0"/>
        <v>6/100</v>
      </c>
    </row>
    <row r="13" spans="2:5" ht="18" thickBot="1" x14ac:dyDescent="0.75">
      <c r="B13" s="7"/>
      <c r="C13" s="4" t="s">
        <v>53</v>
      </c>
      <c r="D13" s="8" t="s">
        <v>37</v>
      </c>
      <c r="E13" s="10" t="str">
        <f t="shared" si="0"/>
        <v>3/100</v>
      </c>
    </row>
    <row r="14" spans="2:5" ht="18" thickBot="1" x14ac:dyDescent="0.75">
      <c r="B14" s="5" t="s">
        <v>54</v>
      </c>
      <c r="C14" s="4" t="s">
        <v>55</v>
      </c>
      <c r="D14" s="8" t="s">
        <v>42</v>
      </c>
      <c r="E14" s="10" t="str">
        <f t="shared" si="0"/>
        <v>6/100</v>
      </c>
    </row>
    <row r="15" spans="2:5" ht="18" thickBot="1" x14ac:dyDescent="0.75">
      <c r="B15" s="7"/>
      <c r="C15" s="4" t="s">
        <v>56</v>
      </c>
      <c r="D15" s="8" t="s">
        <v>37</v>
      </c>
      <c r="E15" s="10" t="str">
        <f t="shared" si="0"/>
        <v>3/100</v>
      </c>
    </row>
    <row r="16" spans="2:5" ht="18" thickBot="1" x14ac:dyDescent="0.75">
      <c r="B16" s="5" t="s">
        <v>57</v>
      </c>
      <c r="C16" s="4" t="s">
        <v>58</v>
      </c>
      <c r="D16" s="8" t="s">
        <v>42</v>
      </c>
      <c r="E16" s="10" t="str">
        <f t="shared" si="0"/>
        <v>6/100</v>
      </c>
    </row>
    <row r="17" spans="2:5" ht="18" thickBot="1" x14ac:dyDescent="0.75">
      <c r="B17" s="7"/>
      <c r="C17" s="4" t="s">
        <v>59</v>
      </c>
      <c r="D17" s="8" t="s">
        <v>37</v>
      </c>
      <c r="E17" s="10" t="str">
        <f t="shared" si="0"/>
        <v>3/100</v>
      </c>
    </row>
    <row r="18" spans="2:5" ht="18" thickBot="1" x14ac:dyDescent="0.75">
      <c r="B18" s="5" t="s">
        <v>60</v>
      </c>
      <c r="C18" s="4" t="s">
        <v>61</v>
      </c>
      <c r="D18" s="8" t="s">
        <v>46</v>
      </c>
      <c r="E18" s="10" t="str">
        <f t="shared" si="0"/>
        <v>16/100</v>
      </c>
    </row>
    <row r="19" spans="2:5" ht="18" thickBot="1" x14ac:dyDescent="0.75">
      <c r="B19" s="6"/>
      <c r="C19" s="4" t="s">
        <v>62</v>
      </c>
      <c r="D19" s="8" t="s">
        <v>48</v>
      </c>
      <c r="E19" s="10" t="str">
        <f t="shared" si="0"/>
        <v>15/100</v>
      </c>
    </row>
    <row r="20" spans="2:5" ht="18" thickBot="1" x14ac:dyDescent="0.75">
      <c r="B20" s="6"/>
      <c r="C20" s="4" t="s">
        <v>63</v>
      </c>
      <c r="D20" s="8" t="s">
        <v>50</v>
      </c>
      <c r="E20" s="10" t="str">
        <f t="shared" si="0"/>
        <v>12/100</v>
      </c>
    </row>
    <row r="21" spans="2:5" ht="18" thickBot="1" x14ac:dyDescent="0.75">
      <c r="B21" s="6"/>
      <c r="C21" s="4" t="s">
        <v>64</v>
      </c>
      <c r="D21" s="8" t="s">
        <v>40</v>
      </c>
      <c r="E21" s="10" t="str">
        <f t="shared" si="0"/>
        <v>10/100</v>
      </c>
    </row>
    <row r="22" spans="2:5" ht="53.25" thickBot="1" x14ac:dyDescent="0.75">
      <c r="B22" s="6"/>
      <c r="C22" s="4" t="s">
        <v>65</v>
      </c>
      <c r="D22" s="8" t="s">
        <v>42</v>
      </c>
      <c r="E22" s="10" t="str">
        <f t="shared" si="0"/>
        <v>6/100</v>
      </c>
    </row>
    <row r="23" spans="2:5" ht="18" thickBot="1" x14ac:dyDescent="0.75">
      <c r="B23" s="6"/>
      <c r="C23" s="4" t="s">
        <v>66</v>
      </c>
      <c r="D23" s="8" t="s">
        <v>37</v>
      </c>
      <c r="E23" s="10" t="str">
        <f t="shared" si="0"/>
        <v>3/100</v>
      </c>
    </row>
    <row r="24" spans="2:5" ht="18" thickBot="1" x14ac:dyDescent="0.75">
      <c r="B24" s="6"/>
      <c r="C24" s="4" t="s">
        <v>168</v>
      </c>
      <c r="D24" s="8"/>
      <c r="E24" s="10" t="s">
        <v>5</v>
      </c>
    </row>
    <row r="25" spans="2:5" ht="18" thickBot="1" x14ac:dyDescent="0.75">
      <c r="B25" s="7"/>
      <c r="C25" s="4" t="s">
        <v>175</v>
      </c>
      <c r="D25" s="8"/>
      <c r="E25" s="10" t="s">
        <v>6</v>
      </c>
    </row>
    <row r="26" spans="2:5" ht="18" thickBot="1" x14ac:dyDescent="0.75">
      <c r="B26" s="5" t="s">
        <v>67</v>
      </c>
      <c r="C26" s="4" t="s">
        <v>68</v>
      </c>
      <c r="D26" s="8" t="s">
        <v>46</v>
      </c>
      <c r="E26" s="10" t="str">
        <f t="shared" si="0"/>
        <v>16/100</v>
      </c>
    </row>
    <row r="27" spans="2:5" ht="18" thickBot="1" x14ac:dyDescent="0.75">
      <c r="B27" s="6"/>
      <c r="C27" s="4" t="s">
        <v>69</v>
      </c>
      <c r="D27" s="8" t="s">
        <v>48</v>
      </c>
      <c r="E27" s="10" t="str">
        <f t="shared" si="0"/>
        <v>15/100</v>
      </c>
    </row>
    <row r="28" spans="2:5" ht="18" thickBot="1" x14ac:dyDescent="0.75">
      <c r="B28" s="6"/>
      <c r="C28" s="4" t="s">
        <v>70</v>
      </c>
      <c r="D28" s="8" t="s">
        <v>50</v>
      </c>
      <c r="E28" s="10" t="str">
        <f t="shared" si="0"/>
        <v>12/100</v>
      </c>
    </row>
    <row r="29" spans="2:5" ht="18" thickBot="1" x14ac:dyDescent="0.75">
      <c r="B29" s="6"/>
      <c r="C29" s="4" t="s">
        <v>71</v>
      </c>
      <c r="D29" s="8" t="s">
        <v>40</v>
      </c>
      <c r="E29" s="10" t="str">
        <f t="shared" si="0"/>
        <v>10/100</v>
      </c>
    </row>
    <row r="30" spans="2:5" ht="18" thickBot="1" x14ac:dyDescent="0.75">
      <c r="B30" s="6"/>
      <c r="C30" s="4" t="s">
        <v>72</v>
      </c>
      <c r="D30" s="8" t="s">
        <v>42</v>
      </c>
      <c r="E30" s="10" t="str">
        <f t="shared" si="0"/>
        <v>6/100</v>
      </c>
    </row>
    <row r="31" spans="2:5" ht="18" thickBot="1" x14ac:dyDescent="0.75">
      <c r="B31" s="6"/>
      <c r="C31" s="4" t="s">
        <v>73</v>
      </c>
      <c r="D31" s="8" t="s">
        <v>37</v>
      </c>
      <c r="E31" s="10" t="str">
        <f t="shared" si="0"/>
        <v>3/100</v>
      </c>
    </row>
    <row r="32" spans="2:5" ht="18" thickBot="1" x14ac:dyDescent="0.75">
      <c r="B32" s="6"/>
      <c r="C32" s="4" t="s">
        <v>165</v>
      </c>
      <c r="D32" s="8"/>
      <c r="E32" s="10" t="s">
        <v>3</v>
      </c>
    </row>
    <row r="33" spans="2:5" ht="18" thickBot="1" x14ac:dyDescent="0.75">
      <c r="B33" s="6"/>
      <c r="C33" s="4" t="s">
        <v>169</v>
      </c>
      <c r="D33" s="8"/>
      <c r="E33" s="10" t="s">
        <v>5</v>
      </c>
    </row>
    <row r="34" spans="2:5" ht="18" thickBot="1" x14ac:dyDescent="0.75">
      <c r="B34" s="7"/>
      <c r="C34" s="4" t="s">
        <v>176</v>
      </c>
      <c r="D34" s="8"/>
      <c r="E34" s="10" t="s">
        <v>6</v>
      </c>
    </row>
    <row r="35" spans="2:5" ht="18" thickBot="1" x14ac:dyDescent="0.75">
      <c r="B35" s="5" t="s">
        <v>74</v>
      </c>
      <c r="C35" s="4" t="s">
        <v>75</v>
      </c>
      <c r="D35" s="8" t="s">
        <v>76</v>
      </c>
      <c r="E35" s="10" t="str">
        <f t="shared" si="0"/>
        <v>20/100</v>
      </c>
    </row>
    <row r="36" spans="2:5" ht="18" thickBot="1" x14ac:dyDescent="0.75">
      <c r="B36" s="6"/>
      <c r="C36" s="4" t="s">
        <v>77</v>
      </c>
      <c r="D36" s="8" t="s">
        <v>46</v>
      </c>
      <c r="E36" s="10" t="str">
        <f t="shared" si="0"/>
        <v>16/100</v>
      </c>
    </row>
    <row r="37" spans="2:5" ht="18" thickBot="1" x14ac:dyDescent="0.75">
      <c r="B37" s="6"/>
      <c r="C37" s="4" t="s">
        <v>78</v>
      </c>
      <c r="D37" s="8" t="s">
        <v>48</v>
      </c>
      <c r="E37" s="10" t="str">
        <f t="shared" si="0"/>
        <v>15/100</v>
      </c>
    </row>
    <row r="38" spans="2:5" ht="18" thickBot="1" x14ac:dyDescent="0.75">
      <c r="B38" s="6"/>
      <c r="C38" s="4" t="s">
        <v>79</v>
      </c>
      <c r="D38" s="8" t="s">
        <v>50</v>
      </c>
      <c r="E38" s="10" t="str">
        <f t="shared" si="0"/>
        <v>12/100</v>
      </c>
    </row>
    <row r="39" spans="2:5" ht="18" thickBot="1" x14ac:dyDescent="0.75">
      <c r="B39" s="6"/>
      <c r="C39" s="4" t="s">
        <v>80</v>
      </c>
      <c r="D39" s="8" t="s">
        <v>40</v>
      </c>
      <c r="E39" s="10" t="str">
        <f t="shared" si="0"/>
        <v>10/100</v>
      </c>
    </row>
    <row r="40" spans="2:5" ht="18" thickBot="1" x14ac:dyDescent="0.75">
      <c r="B40" s="6"/>
      <c r="C40" s="4" t="s">
        <v>81</v>
      </c>
      <c r="D40" s="8" t="s">
        <v>37</v>
      </c>
      <c r="E40" s="10" t="str">
        <f t="shared" si="0"/>
        <v>3/100</v>
      </c>
    </row>
    <row r="41" spans="2:5" ht="18" thickBot="1" x14ac:dyDescent="0.75">
      <c r="B41" s="7"/>
      <c r="C41" s="4" t="s">
        <v>170</v>
      </c>
      <c r="D41" s="8"/>
      <c r="E41" s="10" t="s">
        <v>5</v>
      </c>
    </row>
    <row r="42" spans="2:5" ht="18" thickBot="1" x14ac:dyDescent="0.75">
      <c r="B42" s="5" t="s">
        <v>82</v>
      </c>
      <c r="C42" s="4" t="s">
        <v>83</v>
      </c>
      <c r="D42" s="8" t="s">
        <v>46</v>
      </c>
      <c r="E42" s="10" t="str">
        <f t="shared" si="0"/>
        <v>16/100</v>
      </c>
    </row>
    <row r="43" spans="2:5" ht="18" thickBot="1" x14ac:dyDescent="0.75">
      <c r="B43" s="6"/>
      <c r="C43" s="4" t="s">
        <v>84</v>
      </c>
      <c r="D43" s="8" t="s">
        <v>48</v>
      </c>
      <c r="E43" s="10" t="str">
        <f t="shared" si="0"/>
        <v>15/100</v>
      </c>
    </row>
    <row r="44" spans="2:5" ht="18" thickBot="1" x14ac:dyDescent="0.75">
      <c r="B44" s="6"/>
      <c r="C44" s="4" t="s">
        <v>85</v>
      </c>
      <c r="D44" s="8" t="s">
        <v>50</v>
      </c>
      <c r="E44" s="10" t="str">
        <f t="shared" si="0"/>
        <v>12/100</v>
      </c>
    </row>
    <row r="45" spans="2:5" ht="18" thickBot="1" x14ac:dyDescent="0.75">
      <c r="B45" s="6"/>
      <c r="C45" s="4" t="s">
        <v>86</v>
      </c>
      <c r="D45" s="8" t="s">
        <v>40</v>
      </c>
      <c r="E45" s="10" t="str">
        <f t="shared" si="0"/>
        <v>10/100</v>
      </c>
    </row>
    <row r="46" spans="2:5" ht="18" thickBot="1" x14ac:dyDescent="0.75">
      <c r="B46" s="6"/>
      <c r="C46" s="4" t="s">
        <v>87</v>
      </c>
      <c r="D46" s="8" t="s">
        <v>42</v>
      </c>
      <c r="E46" s="10" t="str">
        <f t="shared" si="0"/>
        <v>6/100</v>
      </c>
    </row>
    <row r="47" spans="2:5" ht="18" thickBot="1" x14ac:dyDescent="0.75">
      <c r="B47" s="6"/>
      <c r="C47" s="4" t="s">
        <v>166</v>
      </c>
      <c r="D47" s="8"/>
      <c r="E47" s="10" t="s">
        <v>4</v>
      </c>
    </row>
    <row r="48" spans="2:5" ht="18" thickBot="1" x14ac:dyDescent="0.75">
      <c r="B48" s="6"/>
      <c r="C48" s="4" t="s">
        <v>171</v>
      </c>
      <c r="D48" s="8"/>
      <c r="E48" s="10" t="s">
        <v>5</v>
      </c>
    </row>
    <row r="49" spans="2:5" ht="18" thickBot="1" x14ac:dyDescent="0.75">
      <c r="B49" s="7"/>
      <c r="C49" s="4" t="s">
        <v>177</v>
      </c>
      <c r="D49" s="8"/>
      <c r="E49" s="10" t="s">
        <v>6</v>
      </c>
    </row>
    <row r="50" spans="2:5" ht="18" thickBot="1" x14ac:dyDescent="0.75">
      <c r="B50" s="4" t="s">
        <v>88</v>
      </c>
      <c r="C50" s="4" t="s">
        <v>89</v>
      </c>
      <c r="D50" s="8" t="s">
        <v>37</v>
      </c>
      <c r="E50" s="10" t="str">
        <f t="shared" si="0"/>
        <v>3/100</v>
      </c>
    </row>
    <row r="51" spans="2:5" ht="18" thickBot="1" x14ac:dyDescent="0.75">
      <c r="B51" s="4" t="s">
        <v>90</v>
      </c>
      <c r="C51" s="4" t="s">
        <v>91</v>
      </c>
      <c r="D51" s="8" t="s">
        <v>37</v>
      </c>
      <c r="E51" s="10" t="str">
        <f t="shared" si="0"/>
        <v>3/100</v>
      </c>
    </row>
    <row r="52" spans="2:5" ht="18" thickBot="1" x14ac:dyDescent="0.75">
      <c r="B52" s="4" t="s">
        <v>92</v>
      </c>
      <c r="C52" s="4" t="s">
        <v>93</v>
      </c>
      <c r="D52" s="8" t="s">
        <v>37</v>
      </c>
      <c r="E52" s="10" t="str">
        <f t="shared" si="0"/>
        <v>3/100</v>
      </c>
    </row>
    <row r="53" spans="2:5" ht="18" thickBot="1" x14ac:dyDescent="0.75">
      <c r="B53" s="4" t="s">
        <v>94</v>
      </c>
      <c r="C53" s="4" t="s">
        <v>95</v>
      </c>
      <c r="D53" s="8" t="s">
        <v>37</v>
      </c>
      <c r="E53" s="10" t="str">
        <f t="shared" si="0"/>
        <v>3/100</v>
      </c>
    </row>
    <row r="54" spans="2:5" ht="18" thickBot="1" x14ac:dyDescent="0.75">
      <c r="B54" s="5" t="s">
        <v>96</v>
      </c>
      <c r="C54" s="4" t="s">
        <v>97</v>
      </c>
      <c r="D54" s="8" t="s">
        <v>42</v>
      </c>
      <c r="E54" s="10" t="str">
        <f t="shared" si="0"/>
        <v>6/100</v>
      </c>
    </row>
    <row r="55" spans="2:5" ht="18" thickBot="1" x14ac:dyDescent="0.75">
      <c r="B55" s="7"/>
      <c r="C55" s="4" t="s">
        <v>98</v>
      </c>
      <c r="D55" s="8" t="s">
        <v>37</v>
      </c>
      <c r="E55" s="10" t="str">
        <f t="shared" si="0"/>
        <v>3/100</v>
      </c>
    </row>
    <row r="56" spans="2:5" ht="18" thickBot="1" x14ac:dyDescent="0.75">
      <c r="B56" s="5" t="s">
        <v>99</v>
      </c>
      <c r="C56" s="4" t="s">
        <v>100</v>
      </c>
      <c r="D56" s="8" t="s">
        <v>42</v>
      </c>
      <c r="E56" s="10" t="str">
        <f t="shared" si="0"/>
        <v>6/100</v>
      </c>
    </row>
    <row r="57" spans="2:5" ht="18" thickBot="1" x14ac:dyDescent="0.75">
      <c r="B57" s="7"/>
      <c r="C57" s="4" t="s">
        <v>101</v>
      </c>
      <c r="D57" s="8" t="s">
        <v>37</v>
      </c>
      <c r="E57" s="10" t="str">
        <f t="shared" si="0"/>
        <v>3/100</v>
      </c>
    </row>
    <row r="58" spans="2:5" ht="18" thickBot="1" x14ac:dyDescent="0.75">
      <c r="B58" s="5" t="s">
        <v>102</v>
      </c>
      <c r="C58" s="4" t="s">
        <v>103</v>
      </c>
      <c r="D58" s="8" t="s">
        <v>42</v>
      </c>
      <c r="E58" s="10" t="str">
        <f t="shared" si="0"/>
        <v>6/100</v>
      </c>
    </row>
    <row r="59" spans="2:5" ht="18" thickBot="1" x14ac:dyDescent="0.75">
      <c r="B59" s="7"/>
      <c r="C59" s="4" t="s">
        <v>104</v>
      </c>
      <c r="D59" s="8" t="s">
        <v>37</v>
      </c>
      <c r="E59" s="10" t="str">
        <f t="shared" si="0"/>
        <v>3/100</v>
      </c>
    </row>
    <row r="60" spans="2:5" ht="18" thickBot="1" x14ac:dyDescent="0.75">
      <c r="B60" s="5" t="s">
        <v>105</v>
      </c>
      <c r="C60" s="4" t="s">
        <v>106</v>
      </c>
      <c r="D60" s="8" t="s">
        <v>42</v>
      </c>
      <c r="E60" s="10" t="str">
        <f t="shared" si="0"/>
        <v>6/100</v>
      </c>
    </row>
    <row r="61" spans="2:5" ht="18" thickBot="1" x14ac:dyDescent="0.75">
      <c r="B61" s="7"/>
      <c r="C61" s="4" t="s">
        <v>107</v>
      </c>
      <c r="D61" s="8" t="s">
        <v>37</v>
      </c>
      <c r="E61" s="10" t="str">
        <f t="shared" si="0"/>
        <v>3/100</v>
      </c>
    </row>
    <row r="62" spans="2:5" ht="18" thickBot="1" x14ac:dyDescent="0.75">
      <c r="B62" s="5" t="s">
        <v>108</v>
      </c>
      <c r="C62" s="4" t="s">
        <v>109</v>
      </c>
      <c r="D62" s="8" t="s">
        <v>46</v>
      </c>
      <c r="E62" s="10" t="str">
        <f t="shared" si="0"/>
        <v>16/100</v>
      </c>
    </row>
    <row r="63" spans="2:5" ht="18" thickBot="1" x14ac:dyDescent="0.75">
      <c r="B63" s="6"/>
      <c r="C63" s="4" t="s">
        <v>110</v>
      </c>
      <c r="D63" s="8" t="s">
        <v>48</v>
      </c>
      <c r="E63" s="10" t="str">
        <f t="shared" si="0"/>
        <v>15/100</v>
      </c>
    </row>
    <row r="64" spans="2:5" ht="18" thickBot="1" x14ac:dyDescent="0.75">
      <c r="B64" s="6"/>
      <c r="C64" s="4" t="s">
        <v>111</v>
      </c>
      <c r="D64" s="8" t="s">
        <v>40</v>
      </c>
      <c r="E64" s="10" t="str">
        <f t="shared" si="0"/>
        <v>10/100</v>
      </c>
    </row>
    <row r="65" spans="2:5" ht="35.65" thickBot="1" x14ac:dyDescent="0.75">
      <c r="B65" s="6"/>
      <c r="C65" s="4" t="s">
        <v>112</v>
      </c>
      <c r="D65" s="8" t="s">
        <v>42</v>
      </c>
      <c r="E65" s="10" t="str">
        <f t="shared" si="0"/>
        <v>6/100</v>
      </c>
    </row>
    <row r="66" spans="2:5" ht="18" thickBot="1" x14ac:dyDescent="0.75">
      <c r="B66" s="6"/>
      <c r="C66" s="4" t="s">
        <v>113</v>
      </c>
      <c r="D66" s="8" t="s">
        <v>37</v>
      </c>
      <c r="E66" s="10" t="str">
        <f t="shared" si="0"/>
        <v>3/100</v>
      </c>
    </row>
    <row r="67" spans="2:5" ht="18" thickBot="1" x14ac:dyDescent="0.75">
      <c r="B67" s="6"/>
      <c r="C67" s="4" t="s">
        <v>178</v>
      </c>
      <c r="D67" s="8"/>
      <c r="E67" s="10" t="s">
        <v>6</v>
      </c>
    </row>
    <row r="68" spans="2:5" ht="18" thickBot="1" x14ac:dyDescent="0.75">
      <c r="B68" s="7"/>
      <c r="C68" s="4" t="s">
        <v>184</v>
      </c>
      <c r="D68" s="8"/>
      <c r="E68" s="10" t="s">
        <v>7</v>
      </c>
    </row>
    <row r="69" spans="2:5" ht="18" thickBot="1" x14ac:dyDescent="0.75">
      <c r="B69" s="5" t="s">
        <v>114</v>
      </c>
      <c r="C69" s="4" t="s">
        <v>115</v>
      </c>
      <c r="D69" s="8" t="s">
        <v>50</v>
      </c>
      <c r="E69" s="10" t="str">
        <f t="shared" si="0"/>
        <v>12/100</v>
      </c>
    </row>
    <row r="70" spans="2:5" ht="18" thickBot="1" x14ac:dyDescent="0.75">
      <c r="B70" s="6"/>
      <c r="C70" s="4" t="s">
        <v>116</v>
      </c>
      <c r="D70" s="8" t="s">
        <v>40</v>
      </c>
      <c r="E70" s="10" t="str">
        <f t="shared" si="0"/>
        <v>10/100</v>
      </c>
    </row>
    <row r="71" spans="2:5" ht="18" thickBot="1" x14ac:dyDescent="0.75">
      <c r="B71" s="6"/>
      <c r="C71" s="4" t="s">
        <v>117</v>
      </c>
      <c r="D71" s="8" t="s">
        <v>42</v>
      </c>
      <c r="E71" s="10" t="str">
        <f t="shared" si="0"/>
        <v>6/100</v>
      </c>
    </row>
    <row r="72" spans="2:5" ht="18" thickBot="1" x14ac:dyDescent="0.75">
      <c r="B72" s="7"/>
      <c r="C72" s="4" t="s">
        <v>118</v>
      </c>
      <c r="D72" s="8" t="s">
        <v>37</v>
      </c>
      <c r="E72" s="10" t="str">
        <f t="shared" si="0"/>
        <v>3/100</v>
      </c>
    </row>
    <row r="73" spans="2:5" ht="18" thickBot="1" x14ac:dyDescent="0.75">
      <c r="B73" s="5" t="s">
        <v>119</v>
      </c>
      <c r="C73" s="4" t="s">
        <v>120</v>
      </c>
      <c r="D73" s="8" t="s">
        <v>40</v>
      </c>
      <c r="E73" s="10" t="str">
        <f t="shared" si="0"/>
        <v>10/100</v>
      </c>
    </row>
    <row r="74" spans="2:5" ht="18" thickBot="1" x14ac:dyDescent="0.75">
      <c r="B74" s="6"/>
      <c r="C74" s="4" t="s">
        <v>121</v>
      </c>
      <c r="D74" s="8" t="s">
        <v>42</v>
      </c>
      <c r="E74" s="10" t="str">
        <f t="shared" si="0"/>
        <v>6/100</v>
      </c>
    </row>
    <row r="75" spans="2:5" ht="18" thickBot="1" x14ac:dyDescent="0.75">
      <c r="B75" s="7"/>
      <c r="C75" s="4" t="s">
        <v>122</v>
      </c>
      <c r="D75" s="8" t="s">
        <v>37</v>
      </c>
      <c r="E75" s="10" t="str">
        <f t="shared" si="0"/>
        <v>3/100</v>
      </c>
    </row>
    <row r="76" spans="2:5" ht="18" thickBot="1" x14ac:dyDescent="0.75">
      <c r="B76" s="5" t="s">
        <v>123</v>
      </c>
      <c r="C76" s="4" t="s">
        <v>124</v>
      </c>
      <c r="D76" s="8" t="s">
        <v>50</v>
      </c>
      <c r="E76" s="10" t="str">
        <f t="shared" si="0"/>
        <v>12/100</v>
      </c>
    </row>
    <row r="77" spans="2:5" ht="18" thickBot="1" x14ac:dyDescent="0.75">
      <c r="B77" s="6"/>
      <c r="C77" s="4" t="s">
        <v>125</v>
      </c>
      <c r="D77" s="8" t="s">
        <v>40</v>
      </c>
      <c r="E77" s="10" t="str">
        <f t="shared" ref="E77:E112" si="1">IF(D77="一級地","20/100",IF(D77="二級地","16/100",IF(D77="三級地","15/100",IF(D77="四級地","12/100",IF(D77="五級地","10/100",IF(D77="六級地","6/100",IF(D77="七級地","3/100","")))))))</f>
        <v>10/100</v>
      </c>
    </row>
    <row r="78" spans="2:5" ht="18" thickBot="1" x14ac:dyDescent="0.75">
      <c r="B78" s="6"/>
      <c r="C78" s="4" t="s">
        <v>126</v>
      </c>
      <c r="D78" s="8" t="s">
        <v>42</v>
      </c>
      <c r="E78" s="10" t="str">
        <f t="shared" si="1"/>
        <v>6/100</v>
      </c>
    </row>
    <row r="79" spans="2:5" ht="18" thickBot="1" x14ac:dyDescent="0.75">
      <c r="B79" s="7"/>
      <c r="C79" s="4" t="s">
        <v>179</v>
      </c>
      <c r="D79" s="8"/>
      <c r="E79" s="10" t="s">
        <v>6</v>
      </c>
    </row>
    <row r="80" spans="2:5" ht="18" thickBot="1" x14ac:dyDescent="0.75">
      <c r="B80" s="5" t="s">
        <v>127</v>
      </c>
      <c r="C80" s="4" t="s">
        <v>128</v>
      </c>
      <c r="D80" s="8" t="s">
        <v>46</v>
      </c>
      <c r="E80" s="10" t="str">
        <f t="shared" si="1"/>
        <v>16/100</v>
      </c>
    </row>
    <row r="81" spans="2:5" ht="18" thickBot="1" x14ac:dyDescent="0.75">
      <c r="B81" s="6"/>
      <c r="C81" s="4" t="s">
        <v>129</v>
      </c>
      <c r="D81" s="8" t="s">
        <v>48</v>
      </c>
      <c r="E81" s="10" t="str">
        <f t="shared" si="1"/>
        <v>15/100</v>
      </c>
    </row>
    <row r="82" spans="2:5" ht="18" thickBot="1" x14ac:dyDescent="0.75">
      <c r="B82" s="6"/>
      <c r="C82" s="4" t="s">
        <v>130</v>
      </c>
      <c r="D82" s="8" t="s">
        <v>50</v>
      </c>
      <c r="E82" s="10" t="str">
        <f t="shared" si="1"/>
        <v>12/100</v>
      </c>
    </row>
    <row r="83" spans="2:5" ht="37.25" customHeight="1" thickBot="1" x14ac:dyDescent="0.75">
      <c r="B83" s="6"/>
      <c r="C83" s="4" t="s">
        <v>131</v>
      </c>
      <c r="D83" s="8" t="s">
        <v>40</v>
      </c>
      <c r="E83" s="10" t="str">
        <f t="shared" si="1"/>
        <v>10/100</v>
      </c>
    </row>
    <row r="84" spans="2:5" ht="35.65" thickBot="1" x14ac:dyDescent="0.75">
      <c r="B84" s="6"/>
      <c r="C84" s="4" t="s">
        <v>132</v>
      </c>
      <c r="D84" s="8" t="s">
        <v>42</v>
      </c>
      <c r="E84" s="10" t="str">
        <f t="shared" si="1"/>
        <v>6/100</v>
      </c>
    </row>
    <row r="85" spans="2:5" ht="18" thickBot="1" x14ac:dyDescent="0.75">
      <c r="B85" s="6"/>
      <c r="C85" s="4" t="s">
        <v>167</v>
      </c>
      <c r="D85" s="8"/>
      <c r="E85" s="10" t="s">
        <v>4</v>
      </c>
    </row>
    <row r="86" spans="2:5" ht="18" thickBot="1" x14ac:dyDescent="0.75">
      <c r="B86" s="6"/>
      <c r="C86" s="4" t="s">
        <v>172</v>
      </c>
      <c r="D86" s="8"/>
      <c r="E86" s="10" t="s">
        <v>5</v>
      </c>
    </row>
    <row r="87" spans="2:5" ht="18" thickBot="1" x14ac:dyDescent="0.75">
      <c r="B87" s="6"/>
      <c r="C87" s="4" t="s">
        <v>180</v>
      </c>
      <c r="D87" s="8"/>
      <c r="E87" s="10" t="s">
        <v>6</v>
      </c>
    </row>
    <row r="88" spans="2:5" ht="18" thickBot="1" x14ac:dyDescent="0.75">
      <c r="B88" s="6"/>
      <c r="C88" s="4" t="s">
        <v>181</v>
      </c>
      <c r="D88" s="8"/>
      <c r="E88" s="10" t="s">
        <v>7</v>
      </c>
    </row>
    <row r="89" spans="2:5" ht="18" thickBot="1" x14ac:dyDescent="0.75">
      <c r="B89" s="5" t="s">
        <v>133</v>
      </c>
      <c r="C89" s="4" t="s">
        <v>134</v>
      </c>
      <c r="D89" s="8" t="s">
        <v>48</v>
      </c>
      <c r="E89" s="10" t="str">
        <f t="shared" si="1"/>
        <v>15/100</v>
      </c>
    </row>
    <row r="90" spans="2:5" ht="18" thickBot="1" x14ac:dyDescent="0.75">
      <c r="B90" s="6"/>
      <c r="C90" s="4" t="s">
        <v>135</v>
      </c>
      <c r="D90" s="8" t="s">
        <v>50</v>
      </c>
      <c r="E90" s="10" t="str">
        <f t="shared" si="1"/>
        <v>12/100</v>
      </c>
    </row>
    <row r="91" spans="2:5" ht="18" thickBot="1" x14ac:dyDescent="0.75">
      <c r="B91" s="6"/>
      <c r="C91" s="4" t="s">
        <v>136</v>
      </c>
      <c r="D91" s="8" t="s">
        <v>40</v>
      </c>
      <c r="E91" s="10" t="str">
        <f t="shared" si="1"/>
        <v>10/100</v>
      </c>
    </row>
    <row r="92" spans="2:5" ht="18" thickBot="1" x14ac:dyDescent="0.75">
      <c r="B92" s="6"/>
      <c r="C92" s="4" t="s">
        <v>137</v>
      </c>
      <c r="D92" s="8" t="s">
        <v>42</v>
      </c>
      <c r="E92" s="10" t="str">
        <f t="shared" si="1"/>
        <v>6/100</v>
      </c>
    </row>
    <row r="93" spans="2:5" ht="18" thickBot="1" x14ac:dyDescent="0.75">
      <c r="B93" s="6"/>
      <c r="C93" s="4" t="s">
        <v>138</v>
      </c>
      <c r="D93" s="8" t="s">
        <v>37</v>
      </c>
      <c r="E93" s="10" t="str">
        <f t="shared" si="1"/>
        <v>3/100</v>
      </c>
    </row>
    <row r="94" spans="2:5" ht="18" thickBot="1" x14ac:dyDescent="0.75">
      <c r="B94" s="7"/>
      <c r="C94" s="4" t="s">
        <v>173</v>
      </c>
      <c r="D94" s="8"/>
      <c r="E94" s="10" t="s">
        <v>5</v>
      </c>
    </row>
    <row r="95" spans="2:5" ht="18" thickBot="1" x14ac:dyDescent="0.75">
      <c r="B95" s="5" t="s">
        <v>139</v>
      </c>
      <c r="C95" s="4" t="s">
        <v>140</v>
      </c>
      <c r="D95" s="8" t="s">
        <v>50</v>
      </c>
      <c r="E95" s="10" t="str">
        <f t="shared" si="1"/>
        <v>12/100</v>
      </c>
    </row>
    <row r="96" spans="2:5" ht="18" thickBot="1" x14ac:dyDescent="0.75">
      <c r="B96" s="6"/>
      <c r="C96" s="4" t="s">
        <v>141</v>
      </c>
      <c r="D96" s="8" t="s">
        <v>40</v>
      </c>
      <c r="E96" s="10" t="str">
        <f t="shared" si="1"/>
        <v>10/100</v>
      </c>
    </row>
    <row r="97" spans="2:5" ht="18" thickBot="1" x14ac:dyDescent="0.75">
      <c r="B97" s="6"/>
      <c r="C97" s="4" t="s">
        <v>142</v>
      </c>
      <c r="D97" s="8" t="s">
        <v>42</v>
      </c>
      <c r="E97" s="10" t="str">
        <f t="shared" si="1"/>
        <v>6/100</v>
      </c>
    </row>
    <row r="98" spans="2:5" ht="18" thickBot="1" x14ac:dyDescent="0.75">
      <c r="B98" s="6"/>
      <c r="C98" s="4" t="s">
        <v>143</v>
      </c>
      <c r="D98" s="8" t="s">
        <v>37</v>
      </c>
      <c r="E98" s="10" t="str">
        <f t="shared" si="1"/>
        <v>3/100</v>
      </c>
    </row>
    <row r="99" spans="2:5" ht="18" thickBot="1" x14ac:dyDescent="0.75">
      <c r="B99" s="7"/>
      <c r="C99" s="4" t="s">
        <v>182</v>
      </c>
      <c r="D99" s="8"/>
      <c r="E99" s="10" t="s">
        <v>7</v>
      </c>
    </row>
    <row r="100" spans="2:5" ht="18" thickBot="1" x14ac:dyDescent="0.75">
      <c r="B100" s="4" t="s">
        <v>144</v>
      </c>
      <c r="C100" s="4" t="s">
        <v>145</v>
      </c>
      <c r="D100" s="8" t="s">
        <v>42</v>
      </c>
      <c r="E100" s="10" t="str">
        <f t="shared" si="1"/>
        <v>6/100</v>
      </c>
    </row>
    <row r="101" spans="2:5" ht="18" thickBot="1" x14ac:dyDescent="0.75">
      <c r="B101" s="4" t="s">
        <v>146</v>
      </c>
      <c r="C101" s="4" t="s">
        <v>147</v>
      </c>
      <c r="D101" s="8" t="s">
        <v>37</v>
      </c>
      <c r="E101" s="10" t="str">
        <f t="shared" si="1"/>
        <v>3/100</v>
      </c>
    </row>
    <row r="102" spans="2:5" ht="18" thickBot="1" x14ac:dyDescent="0.75">
      <c r="B102" s="5" t="s">
        <v>148</v>
      </c>
      <c r="C102" s="4" t="s">
        <v>149</v>
      </c>
      <c r="D102" s="8" t="s">
        <v>40</v>
      </c>
      <c r="E102" s="10" t="str">
        <f t="shared" si="1"/>
        <v>10/100</v>
      </c>
    </row>
    <row r="103" spans="2:5" ht="18" thickBot="1" x14ac:dyDescent="0.75">
      <c r="B103" s="6"/>
      <c r="C103" s="4" t="s">
        <v>150</v>
      </c>
      <c r="D103" s="8" t="s">
        <v>37</v>
      </c>
      <c r="E103" s="10" t="str">
        <f t="shared" si="1"/>
        <v>3/100</v>
      </c>
    </row>
    <row r="104" spans="2:5" ht="18" thickBot="1" x14ac:dyDescent="0.75">
      <c r="B104" s="7"/>
      <c r="C104" s="4" t="s">
        <v>174</v>
      </c>
      <c r="D104" s="8"/>
      <c r="E104" s="10" t="s">
        <v>5</v>
      </c>
    </row>
    <row r="105" spans="2:5" ht="18" thickBot="1" x14ac:dyDescent="0.75">
      <c r="B105" s="4" t="s">
        <v>151</v>
      </c>
      <c r="C105" s="4" t="s">
        <v>152</v>
      </c>
      <c r="D105" s="8" t="s">
        <v>37</v>
      </c>
      <c r="E105" s="10" t="str">
        <f t="shared" si="1"/>
        <v>3/100</v>
      </c>
    </row>
    <row r="106" spans="2:5" ht="18" thickBot="1" x14ac:dyDescent="0.75">
      <c r="B106" s="4" t="s">
        <v>153</v>
      </c>
      <c r="C106" s="4" t="s">
        <v>154</v>
      </c>
      <c r="D106" s="8" t="s">
        <v>37</v>
      </c>
      <c r="E106" s="10" t="str">
        <f t="shared" si="1"/>
        <v>3/100</v>
      </c>
    </row>
    <row r="107" spans="2:5" ht="18" thickBot="1" x14ac:dyDescent="0.75">
      <c r="B107" s="5" t="s">
        <v>155</v>
      </c>
      <c r="C107" s="4" t="s">
        <v>156</v>
      </c>
      <c r="D107" s="8" t="s">
        <v>42</v>
      </c>
      <c r="E107" s="10" t="str">
        <f t="shared" si="1"/>
        <v>6/100</v>
      </c>
    </row>
    <row r="108" spans="2:5" ht="18" thickBot="1" x14ac:dyDescent="0.75">
      <c r="B108" s="7"/>
      <c r="C108" s="4" t="s">
        <v>157</v>
      </c>
      <c r="D108" s="8" t="s">
        <v>37</v>
      </c>
      <c r="E108" s="10" t="str">
        <f t="shared" si="1"/>
        <v>3/100</v>
      </c>
    </row>
    <row r="109" spans="2:5" ht="18" thickBot="1" x14ac:dyDescent="0.75">
      <c r="B109" s="5" t="s">
        <v>158</v>
      </c>
      <c r="C109" s="4" t="s">
        <v>159</v>
      </c>
      <c r="D109" s="8" t="s">
        <v>40</v>
      </c>
      <c r="E109" s="10" t="str">
        <f t="shared" si="1"/>
        <v>10/100</v>
      </c>
    </row>
    <row r="110" spans="2:5" ht="18" thickBot="1" x14ac:dyDescent="0.75">
      <c r="B110" s="6"/>
      <c r="C110" s="4" t="s">
        <v>160</v>
      </c>
      <c r="D110" s="8" t="s">
        <v>42</v>
      </c>
      <c r="E110" s="10" t="str">
        <f t="shared" si="1"/>
        <v>6/100</v>
      </c>
    </row>
    <row r="111" spans="2:5" ht="18" thickBot="1" x14ac:dyDescent="0.75">
      <c r="B111" s="7"/>
      <c r="C111" s="4" t="s">
        <v>161</v>
      </c>
      <c r="D111" s="8" t="s">
        <v>37</v>
      </c>
      <c r="E111" s="10" t="str">
        <f t="shared" si="1"/>
        <v>3/100</v>
      </c>
    </row>
    <row r="112" spans="2:5" ht="18" thickBot="1" x14ac:dyDescent="0.75">
      <c r="B112" s="4" t="s">
        <v>162</v>
      </c>
      <c r="C112" s="4" t="s">
        <v>163</v>
      </c>
      <c r="D112" s="8" t="s">
        <v>37</v>
      </c>
      <c r="E112" s="10" t="str">
        <f t="shared" si="1"/>
        <v>3/100</v>
      </c>
    </row>
  </sheetData>
  <sheetProtection algorithmName="SHA-512" hashValue="/oIFEph7Pm6RonoKiLtJbmvIFDdor8JLYigiKvVPHK5sjPhEYHHfCPY4fdRGGatsMZKpWO9gYToDxdPFKM9TYQ==" saltValue="dSVOKbNuPnh30m5hHKZYbg==" spinCount="100000" sheet="1" objects="1" scenarios="1" selectLockedCell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6F0D-8D41-4933-98E0-225858C2504F}">
  <sheetPr>
    <pageSetUpPr fitToPage="1"/>
  </sheetPr>
  <dimension ref="A1:H19"/>
  <sheetViews>
    <sheetView tabSelected="1" workbookViewId="0">
      <selection activeCell="B4" sqref="B4"/>
    </sheetView>
  </sheetViews>
  <sheetFormatPr defaultRowHeight="17.649999999999999" x14ac:dyDescent="0.7"/>
  <cols>
    <col min="1" max="1" width="36" customWidth="1"/>
    <col min="2" max="2" width="14.875" customWidth="1"/>
  </cols>
  <sheetData>
    <row r="1" spans="1:8" x14ac:dyDescent="0.7">
      <c r="A1" t="s">
        <v>197</v>
      </c>
    </row>
    <row r="2" spans="1:8" x14ac:dyDescent="0.7">
      <c r="A2" t="s">
        <v>198</v>
      </c>
    </row>
    <row r="3" spans="1:8" ht="18" thickBot="1" x14ac:dyDescent="0.75"/>
    <row r="4" spans="1:8" ht="18" thickBot="1" x14ac:dyDescent="0.75">
      <c r="A4" t="s">
        <v>185</v>
      </c>
      <c r="B4" s="14"/>
      <c r="C4" t="s">
        <v>191</v>
      </c>
    </row>
    <row r="5" spans="1:8" ht="18" thickBot="1" x14ac:dyDescent="0.75">
      <c r="A5" t="s">
        <v>186</v>
      </c>
      <c r="B5" s="15"/>
      <c r="C5" t="s">
        <v>189</v>
      </c>
    </row>
    <row r="6" spans="1:8" ht="18" thickBot="1" x14ac:dyDescent="0.75">
      <c r="A6" t="s">
        <v>29</v>
      </c>
      <c r="B6" s="15"/>
      <c r="C6" t="s">
        <v>189</v>
      </c>
    </row>
    <row r="7" spans="1:8" ht="18" thickBot="1" x14ac:dyDescent="0.75">
      <c r="A7" t="s">
        <v>188</v>
      </c>
      <c r="B7" s="16"/>
      <c r="C7" t="s">
        <v>189</v>
      </c>
    </row>
    <row r="8" spans="1:8" ht="18" thickBot="1" x14ac:dyDescent="0.75">
      <c r="A8" t="s">
        <v>196</v>
      </c>
      <c r="B8" s="17"/>
      <c r="C8" t="s">
        <v>194</v>
      </c>
    </row>
    <row r="9" spans="1:8" ht="18" thickBot="1" x14ac:dyDescent="0.75">
      <c r="A9" t="s">
        <v>164</v>
      </c>
      <c r="B9" s="17"/>
      <c r="C9" t="s">
        <v>190</v>
      </c>
    </row>
    <row r="10" spans="1:8" x14ac:dyDescent="0.7">
      <c r="B10" s="2"/>
    </row>
    <row r="12" spans="1:8" x14ac:dyDescent="0.7">
      <c r="A12" t="s">
        <v>26</v>
      </c>
      <c r="B12" s="20" t="e">
        <f>_xlfn.IFS(AND(B9="20/100",B4&lt;=15),一般事務費単価!C3,AND(B9="20/100",B4&lt;=20),一般事務費単価!C4,AND(B9="20/100",B4&lt;=30),一般事務費単価!C5,AND(B9="20/100",B4&lt;=40),一般事務費単価!C6,AND(B9="20/100",B4&lt;=50),一般事務費単価!C7,AND(B9="20/100",B4&lt;=60),一般事務費単価!C8,AND(B9="20/100",B4&lt;=70),一般事務費単価!C9,AND(B9="20/100",B4&lt;=80),一般事務費単価!C10,AND(B9="20/100",B4&gt;=81),一般事務費単価!C11,AND(B9="16/100",B4&lt;=15),一般事務費単価!D3,AND(B9="16/100",B4&lt;=20),一般事務費単価!D4,AND(B9="16/100",B4&lt;=30),一般事務費単価!D5,AND(B9="16/100",B4&lt;=40),一般事務費単価!D6,AND(B9="16/100",B4&lt;=50),一般事務費単価!D7,AND(B9="16/100",B4&lt;=60),一般事務費単価!D8,AND(B9="16/100",B4&lt;=70),一般事務費単価!D9,AND(B9="16/100",B4&lt;=80),一般事務費単価!D10,AND(B9="16/100",B4&gt;=81),一般事務費単価!D11,AND(B9="15/100",B4&lt;=15),一般事務費単価!E3,AND(B9="15/100",B4&lt;=20),一般事務費単価!E4,AND(B9="15/100",B4&lt;=30),一般事務費単価!E5,AND(B9="15/100",B4&lt;=40),一般事務費単価!E6,AND(B9="15/100",B4&lt;=50),一般事務費単価!E7,AND(B9="15/100",B4&lt;=60),一般事務費単価!E8,AND(B9="15/100",B4&lt;=70),一般事務費単価!E9,AND(B9="15/100",B4&lt;=80),一般事務費単価!E10,AND(B9="15/100",B4&gt;=81),一般事務費単価!E11,AND(B9="12/100",B4&lt;=15),一般事務費単価!F3,AND(B9="12/100",B4&lt;=20),一般事務費単価!F4,AND(B9="12/100",B4&lt;=30),一般事務費単価!F5,AND(B9="12/100",B4&lt;=40),一般事務費単価!F6,AND(B9="12/100",B4&lt;=50),一般事務費単価!F7,AND(B9="12/100",B4&lt;=60),一般事務費単価!F8,AND(B9="12/100",B4&lt;=70),一般事務費単価!F9,AND(B9="12/100",B4&lt;=80),一般事務費単価!F10,AND(B9="12/100",B4&gt;=81),一般事務費単価!F11,AND(B9="10/100",B4&lt;=15),一般事務費単価!G3,AND(B9="10/100",B4&lt;=20),一般事務費単価!G4,AND(B9="10/100",B4&lt;=30),一般事務費単価!G5,AND(B9="10/100",B4&lt;=40),一般事務費単価!G6,AND(B9="10/100",B4&lt;=50),一般事務費単価!G7,AND(B9="10/100",B4&lt;=60),一般事務費単価!G8,AND(B9="10/100",B4&lt;=70),一般事務費単価!G9,AND(B9="10/100",B4&lt;=80),一般事務費単価!G10,AND(B9="10/100",B4&gt;=81),一般事務費単価!G11,AND(B9="6/100",B4&lt;=15),一般事務費単価!H3,AND(B9="6/100",B4&lt;=20),一般事務費単価!H4,AND(B9="6/100",B4&lt;=30),一般事務費単価!H5,AND(B9="6/100",B4&lt;=40),一般事務費単価!H6,AND(B9="6/100",B4&lt;=50),一般事務費単価!H7,AND(B9="6/100",B4&lt;=60),一般事務費単価!H8,AND(B9="6/100",B4&lt;=70),一般事務費単価!H9,AND(B9="6/100",B4&lt;=80),一般事務費単価!H10,AND(B9="6/100",B4&gt;=81),一般事務費単価!H11,AND(B9="3/100",B4&lt;=15),一般事務費単価!I3,AND(B9="3/100",B4&lt;=20),一般事務費単価!I4,AND(B9="3/100",B4&lt;=30),一般事務費単価!I5,AND(B9="3/100",B4&lt;=40),一般事務費単価!I6,AND(B9="3/100",B4&lt;=50),一般事務費単価!I7,AND(B9="3/100",B4&lt;=60),一般事務費単価!I8,AND(B9="3/100",B4&lt;=70),一般事務費単価!I9,AND(B9="3/100",B4&lt;=80),一般事務費単価!I10,AND(B9="3/100",B4&gt;=81),一般事務費単価!I11,AND(B9="左記以外の地域",B4&lt;=15),一般事務費単価!J3,AND(B9="左記以外の地域",B4&lt;=20),一般事務費単価!J4,AND(B9="左記以外の地域",B4&lt;=30),一般事務費単価!J5,AND(B9="左記以外の地域",B4&lt;=40),一般事務費単価!J6,AND(B9="左記以外の地域",B4&lt;=50),一般事務費単価!J7,AND(B9="左記以外の地域",B4&lt;=60),一般事務費単価!J8,AND(B9="左記以外の地域",B4&lt;=70),一般事務費単価!J9,AND(B9="左記以外の地域",B4&lt;=80),一般事務費単価!J10,AND(B9="左記以外の地域",B4&gt;=81),一般事務費単価!J11)</f>
        <v>#N/A</v>
      </c>
      <c r="C12" s="3"/>
      <c r="D12" s="3"/>
      <c r="E12" s="3"/>
      <c r="F12" s="3"/>
      <c r="G12" s="3"/>
      <c r="H12" s="3"/>
    </row>
    <row r="13" spans="1:8" x14ac:dyDescent="0.7">
      <c r="A13" t="s">
        <v>28</v>
      </c>
      <c r="B13" s="20" t="e">
        <f>_xlfn.IFS(B6="15:1",0,B5="25%未満",0,AND(B6="7.5:1",B5="25%以上50%未満"),0,AND(B6="5:1",B5="25%以上50%未満"),0,AND(B9="20/100",B6="10:1",OR(B5="25%以上50%未満",B5="50%以上")),支援体制加算!C3,AND(B9="20/100",B6="7.5:1",B5="50%以上"),支援体制加算!C4,AND(B9="20/100",B6="5:1",B5="50%以上"),支援体制加算!C5,AND(B9="16/100",B6="10:1",OR(B5="25%以上50%未満",B5="50%以上")),支援体制加算!D3,AND(B9="16/100",B6="7.5:1",B5="50%以上"),支援体制加算!D4,AND(B9="16/100",B6="5:1",B5="50%以上"),支援体制加算!D5,AND(B9="15/100",B6="10:1",OR(B5="25%以上50%未満",B5="50%以上")),支援体制加算!E3,AND(B9="15/100",B6="7.5:1",B5="50%以上"),支援体制加算!E4,AND(B9="15/100",B6="5:1",B5="50%以上"),支援体制加算!E5,AND(B9="12/100",B6="10:1",OR(B5="25%以上50%未満",B5="50%以上")),支援体制加算!F3,AND(B9="12/100",B6="7.5:1",B5="50%以上"),支援体制加算!F4,AND(B9="12/100",B6="5:1",B5="50%以上"),支援体制加算!F5,AND(B9="10/100",B6="10:1",OR(B5="25%以上50%未満",B5="50%以上")),支援体制加算!G3,AND(B9="10/100",B6="7.5:1",B5="50%以上"),支援体制加算!G4,AND(B9="10/100",B6="5:1",B5="50%以上"),支援体制加算!G5,AND(B9="6/100",B6="10:1",OR(B5="25%以上50%未満",B5="50%以上")),支援体制加算!H3,AND(B9="6/100",B6="7.5:1",B5="50%以上"),支援体制加算!H4,AND(B9="6/100",B6="5:1",B5="50%以上"),支援体制加算!H5,AND(B9="3/100",B6="10:1",OR(B5="25%以上50%未満",B5="50%以上")),支援体制加算!I3,AND(B9="3/100",B6="7.5:1",B5="50%以上"),支援体制加算!I4,AND(B9="3/100",B6="5:1",B5="50%以上"),支援体制加算!I5,AND(B9="左記以外の地域",B6="10:1",OR(B5="25%以上50%未満",B5="50%以上")),支援体制加算!J3,AND(B9="左記以外の地域",B6="7.5:1",B5="50%以上"),支援体制加算!J4,AND(B9="左記以外の地域",B6="5:1",B5="50%以上"),支援体制加算!J5)</f>
        <v>#N/A</v>
      </c>
      <c r="C13" s="3"/>
      <c r="D13" s="3"/>
      <c r="E13" s="3"/>
      <c r="F13" s="3"/>
      <c r="G13" s="3"/>
      <c r="H13" s="3"/>
    </row>
    <row r="14" spans="1:8" x14ac:dyDescent="0.7">
      <c r="A14" t="s">
        <v>195</v>
      </c>
      <c r="B14" s="18" t="str">
        <f>IF(B8&gt;0,B4/B8,"非該当")</f>
        <v>非該当</v>
      </c>
      <c r="C14" s="3"/>
      <c r="D14" s="3"/>
      <c r="E14" s="3"/>
      <c r="F14" s="3"/>
      <c r="G14" s="3"/>
      <c r="H14" s="3"/>
    </row>
    <row r="15" spans="1:8" x14ac:dyDescent="0.7">
      <c r="A15" t="s">
        <v>27</v>
      </c>
      <c r="B15" s="18" t="e">
        <f>_xlfn.IFS(B7="なし",0,OR(B5="25%未満",B5="25%以上50%未満"),0,AND(B9="20/100",B14&lt;=10),宿直体制加算!C3,AND(B9="20/100",B14&lt;=15),宿直体制加算!C4,AND(B9="20/100",B14&lt;=20),宿直体制加算!C5,AND(B9="20/100",B14&lt;=25),宿直体制加算!C6,AND(B9="20/100",B14&lt;=30),宿直体制加算!C7,AND(B9="20/100",B14&gt;30),宿直体制加算!C3*10/B14,AND(B9="16/100",B14&lt;=10),宿直体制加算!D3,AND(B9="16/100",B14&lt;=15),宿直体制加算!D4,AND(B9="16/100",B14&lt;=20),宿直体制加算!D5,AND(B9="16/100",B14&lt;=25),宿直体制加算!D6,AND(B9="16/100",B14&lt;=30),宿直体制加算!D7,AND(B9="16/100",B14&gt;30),宿直体制加算!D3*10/B14,AND(B9="15/100",B14&lt;=10),宿直体制加算!E3,AND(B9="15/100",B14&lt;=15),宿直体制加算!E4,AND(B9="15/100",B14&lt;=20),宿直体制加算!E5,AND(B9="15/100",B14&lt;=25),宿直体制加算!E6,AND(B9="15/100",B14&lt;=30),宿直体制加算!E7,AND(B9="15/100",B14&gt;30),宿直体制加算!E3*10/B14,AND(B9="12/100",B14&lt;=10),宿直体制加算!F3,AND(B9="12/100",B14&lt;=15),宿直体制加算!F4,AND(B9="12/100",B14&lt;=20),宿直体制加算!F5,AND(B9="12/100",B14&lt;=25),宿直体制加算!F6,AND(B9="12/100",B14&lt;=30),宿直体制加算!F7,AND(B9="12/100",B14&gt;30),宿直体制加算!F3*10/B14,AND(B9="10/100",B14&lt;=10),宿直体制加算!G3,AND(B9="10/100",B14&lt;=15),宿直体制加算!G4,AND(B9="10/100",B14&lt;=20),宿直体制加算!G5,AND(B9="10/100",B14&lt;=25),宿直体制加算!G6,AND(B9="10/100",B14&lt;=30),宿直体制加算!G7,AND(B9="10/100",B14&gt;30),宿直体制加算!G3*10/B14,AND(B9="6/100",B14&lt;=10),宿直体制加算!H3,AND(B9="6/100",B14&lt;=15),宿直体制加算!H4,AND(B9="6/100",B14&lt;=20),宿直体制加算!H5,AND(B9="6/100",B14&lt;=25),宿直体制加算!H6,AND(B9="6/100",B14&lt;=30),宿直体制加算!H7,AND(B9="6/100",B14&gt;30),宿直体制加算!H3*10/B14,AND(B9="3/100",B14&lt;=10),宿直体制加算!I3,AND(B9="3/100",B14&lt;=15),宿直体制加算!I4,AND(B9="3/100",B14&lt;=20),宿直体制加算!I5,AND(B9="3/100",B14&lt;=25),宿直体制加算!I6,AND(B9="3/100",B14&lt;=30),宿直体制加算!I7,AND(B9="3/100",B14&gt;30),宿直体制加算!I3*10/B14,AND(B9="左記以外の地域",B14&lt;=10),宿直体制加算!J3,AND(B9="左記以外の地域",B14&lt;=15),宿直体制加算!J4,AND(B9="左記以外の地域",B14&lt;=20),宿直体制加算!J5,AND(B9="左記以外の地域",B14&lt;=25),宿直体制加算!J6,AND(B9="左記以外の地域",B14&lt;=30),宿直体制加算!J7,AND(B9="左記以外の地域",B14&gt;30),宿直体制加算!J3*10/B14)</f>
        <v>#N/A</v>
      </c>
      <c r="C15" s="3"/>
      <c r="D15" s="3"/>
      <c r="E15" s="19"/>
      <c r="F15" s="3"/>
      <c r="G15" s="3"/>
      <c r="H15" s="3"/>
    </row>
    <row r="16" spans="1:8" x14ac:dyDescent="0.7">
      <c r="A16" t="s">
        <v>183</v>
      </c>
      <c r="B16" s="20" t="e">
        <f>ROUNDDOWN(B15,-1)</f>
        <v>#N/A</v>
      </c>
      <c r="C16" s="3"/>
      <c r="D16" s="3"/>
      <c r="E16" s="3"/>
      <c r="F16" s="3"/>
      <c r="G16" s="3"/>
      <c r="H16" s="3"/>
    </row>
    <row r="17" spans="1:2" x14ac:dyDescent="0.7">
      <c r="A17" t="s">
        <v>187</v>
      </c>
      <c r="B17" s="21" t="e">
        <f>B12+B13+B16</f>
        <v>#N/A</v>
      </c>
    </row>
    <row r="18" spans="1:2" x14ac:dyDescent="0.7">
      <c r="A18" t="s">
        <v>31</v>
      </c>
      <c r="B18" s="21" t="e">
        <f>B17*30</f>
        <v>#N/A</v>
      </c>
    </row>
    <row r="19" spans="1:2" x14ac:dyDescent="0.7">
      <c r="A19" t="s">
        <v>30</v>
      </c>
      <c r="B19" s="21" t="e">
        <f>B18*B4</f>
        <v>#N/A</v>
      </c>
    </row>
  </sheetData>
  <sheetProtection algorithmName="SHA-512" hashValue="18lfp+IRaYCKvpfBbO8f66TZeVzH+3VB80VrsHA9nvAleywhUOS7Me3m+m9eUw3Q6A2t2JcW22uYnlZZi6voNQ==" saltValue="iVwPTDP/vXncc2/QjJ6WHw==" spinCount="100000" sheet="1" selectLockedCells="1"/>
  <phoneticPr fontId="1"/>
  <conditionalFormatting sqref="B4:B9">
    <cfRule type="containsBlanks" dxfId="0" priority="1">
      <formula>LEN(TRIM(B4))=0</formula>
    </cfRule>
  </conditionalFormatting>
  <dataValidations count="6">
    <dataValidation type="list" allowBlank="1" showInputMessage="1" showErrorMessage="1" sqref="B6" xr:uid="{8CA08919-D520-48B0-8DAE-C38D17471FB9}">
      <formula1>"15:1,10:1,7.5:1,5:1"</formula1>
    </dataValidation>
    <dataValidation type="list" allowBlank="1" showInputMessage="1" showErrorMessage="1" sqref="B7" xr:uid="{887F13A5-D8AD-4FD0-88CE-CA95CC550318}">
      <formula1>"あり,なし"</formula1>
    </dataValidation>
    <dataValidation type="list" allowBlank="1" showInputMessage="1" showErrorMessage="1" sqref="B9" xr:uid="{878298F6-55C8-4F7C-AFB1-F059263F52E7}">
      <formula1>"20/100,16/100,15/100,12/100,10/100,6/100,3/100,左記以外の地域"</formula1>
    </dataValidation>
    <dataValidation type="whole" operator="greaterThanOrEqual" allowBlank="1" showInputMessage="1" showErrorMessage="1" sqref="B8" xr:uid="{7488732A-27D6-4072-A647-83E456B29998}">
      <formula1>1</formula1>
    </dataValidation>
    <dataValidation type="list" allowBlank="1" showInputMessage="1" showErrorMessage="1" sqref="B5" xr:uid="{605A73F8-BC4D-4086-8A6E-3890BAD03947}">
      <formula1>"25%未満,25%以上50%未満,50%以上"</formula1>
    </dataValidation>
    <dataValidation type="whole" operator="greaterThanOrEqual" allowBlank="1" showInputMessage="1" showErrorMessage="1" sqref="B4" xr:uid="{F2AC75BB-9E38-4B1B-940E-CF2A72FFDCAA}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一般事務費単価</vt:lpstr>
      <vt:lpstr>支援体制加算</vt:lpstr>
      <vt:lpstr>宿直体制加算</vt:lpstr>
      <vt:lpstr>地域区分</vt:lpstr>
      <vt:lpstr>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ゲスト</dc:creator>
  <cp:lastModifiedBy>takasaki</cp:lastModifiedBy>
  <cp:lastPrinted>2024-02-05T08:21:12Z</cp:lastPrinted>
  <dcterms:created xsi:type="dcterms:W3CDTF">2023-08-09T08:53:06Z</dcterms:created>
  <dcterms:modified xsi:type="dcterms:W3CDTF">2024-02-05T08:21:50Z</dcterms:modified>
</cp:coreProperties>
</file>